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122"/>
  <workbookPr showInkAnnotation="0" autoCompressPictures="0"/>
  <bookViews>
    <workbookView xWindow="240" yWindow="240" windowWidth="24420" windowHeight="15380" tabRatio="500"/>
  </bookViews>
  <sheets>
    <sheet name="Sheet1" sheetId="1" r:id="rId1"/>
  </sheets>
  <definedNames>
    <definedName name="alpha">Sheet1!$B$6</definedName>
    <definedName name="mu">Sheet1!$B$2</definedName>
    <definedName name="rf">Sheet1!$B$4</definedName>
    <definedName name="sigma">Sheet1!$B$3</definedName>
    <definedName name="So">Sheet1!$B$1</definedName>
    <definedName name="solver_adj" localSheetId="0" hidden="1">Sheet1!$A$24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itr" localSheetId="0" hidden="1">2147483647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opt" localSheetId="0" hidden="1">Sheet1!$F$24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2</definedName>
    <definedName name="T">Sheet1!$B$5</definedName>
    <definedName name="x">Sheet1!$B$9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4" i="1" l="1"/>
  <c r="B24" i="1"/>
  <c r="D24" i="1"/>
  <c r="E24" i="1"/>
  <c r="B8" i="1"/>
  <c r="F24" i="1"/>
  <c r="A13" i="1"/>
  <c r="A14" i="1"/>
  <c r="A15" i="1"/>
  <c r="A16" i="1"/>
  <c r="A17" i="1"/>
  <c r="A18" i="1"/>
  <c r="B18" i="1"/>
  <c r="C18" i="1"/>
  <c r="D18" i="1"/>
  <c r="E18" i="1"/>
  <c r="F18" i="1"/>
  <c r="A19" i="1"/>
  <c r="B19" i="1"/>
  <c r="C19" i="1"/>
  <c r="D19" i="1"/>
  <c r="E19" i="1"/>
  <c r="F19" i="1"/>
  <c r="A20" i="1"/>
  <c r="B20" i="1"/>
  <c r="C20" i="1"/>
  <c r="D20" i="1"/>
  <c r="E20" i="1"/>
  <c r="F20" i="1"/>
  <c r="A21" i="1"/>
  <c r="B21" i="1"/>
  <c r="C21" i="1"/>
  <c r="D21" i="1"/>
  <c r="E21" i="1"/>
  <c r="F21" i="1"/>
  <c r="C13" i="1"/>
  <c r="B13" i="1"/>
  <c r="D13" i="1"/>
  <c r="E13" i="1"/>
  <c r="F13" i="1"/>
  <c r="C14" i="1"/>
  <c r="B14" i="1"/>
  <c r="D14" i="1"/>
  <c r="E14" i="1"/>
  <c r="F14" i="1"/>
  <c r="C15" i="1"/>
  <c r="B15" i="1"/>
  <c r="D15" i="1"/>
  <c r="E15" i="1"/>
  <c r="F15" i="1"/>
  <c r="C16" i="1"/>
  <c r="B16" i="1"/>
  <c r="D16" i="1"/>
  <c r="E16" i="1"/>
  <c r="F16" i="1"/>
  <c r="C17" i="1"/>
  <c r="B17" i="1"/>
  <c r="D17" i="1"/>
  <c r="E17" i="1"/>
  <c r="F17" i="1"/>
  <c r="C12" i="1"/>
  <c r="B12" i="1"/>
  <c r="D12" i="1"/>
  <c r="E12" i="1"/>
  <c r="F12" i="1"/>
  <c r="B9" i="1"/>
</calcChain>
</file>

<file path=xl/sharedStrings.xml><?xml version="1.0" encoding="utf-8"?>
<sst xmlns="http://schemas.openxmlformats.org/spreadsheetml/2006/main" count="15" uniqueCount="15">
  <si>
    <t>So</t>
  </si>
  <si>
    <t>mu</t>
  </si>
  <si>
    <t>sigma</t>
  </si>
  <si>
    <t>rf</t>
  </si>
  <si>
    <t>T</t>
  </si>
  <si>
    <t>alpha</t>
  </si>
  <si>
    <t>x</t>
  </si>
  <si>
    <t>VaR</t>
  </si>
  <si>
    <t>q(S(T))</t>
  </si>
  <si>
    <t>K</t>
  </si>
  <si>
    <t>N(-d_plus)</t>
  </si>
  <si>
    <t>N(-d_minus)</t>
  </si>
  <si>
    <t>P(K)</t>
  </si>
  <si>
    <t>z(K)</t>
  </si>
  <si>
    <t>The problem was solved by minimising F24, by changing A24 in Solver.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</si>
</sst>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0" applyFont="1" applyFill="1"/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Sheet1!$A$12:$A$21</c:f>
              <c:numCache>
                <c:formatCode>General</c:formatCode>
                <c:ptCount val="10"/>
                <c:pt idx="0">
                  <c:v>82.0</c:v>
                </c:pt>
                <c:pt idx="1">
                  <c:v>84.0</c:v>
                </c:pt>
                <c:pt idx="2">
                  <c:v>86.0</c:v>
                </c:pt>
                <c:pt idx="3">
                  <c:v>88.0</c:v>
                </c:pt>
                <c:pt idx="4">
                  <c:v>90.0</c:v>
                </c:pt>
                <c:pt idx="5">
                  <c:v>92.0</c:v>
                </c:pt>
                <c:pt idx="6">
                  <c:v>94.0</c:v>
                </c:pt>
                <c:pt idx="7">
                  <c:v>96.0</c:v>
                </c:pt>
                <c:pt idx="8">
                  <c:v>98.0</c:v>
                </c:pt>
                <c:pt idx="9">
                  <c:v>100.0</c:v>
                </c:pt>
              </c:numCache>
            </c:numRef>
          </c:xVal>
          <c:yVal>
            <c:numRef>
              <c:f>Sheet1!$F$12:$F$21</c:f>
              <c:numCache>
                <c:formatCode>General</c:formatCode>
                <c:ptCount val="10"/>
                <c:pt idx="0">
                  <c:v>21.60526642678971</c:v>
                </c:pt>
                <c:pt idx="1">
                  <c:v>21.02588858963915</c:v>
                </c:pt>
                <c:pt idx="2">
                  <c:v>20.80311823631638</c:v>
                </c:pt>
                <c:pt idx="3">
                  <c:v>20.78510301886078</c:v>
                </c:pt>
                <c:pt idx="4">
                  <c:v>20.88131736000251</c:v>
                </c:pt>
                <c:pt idx="5">
                  <c:v>21.03765306372769</c:v>
                </c:pt>
                <c:pt idx="6">
                  <c:v>21.22185647991891</c:v>
                </c:pt>
                <c:pt idx="7">
                  <c:v>21.41489566954654</c:v>
                </c:pt>
                <c:pt idx="8">
                  <c:v>21.60578012092992</c:v>
                </c:pt>
                <c:pt idx="9">
                  <c:v>21.78841958550242</c:v>
                </c:pt>
              </c:numCache>
            </c:numRef>
          </c:yVal>
          <c:smooth val="1"/>
        </c:ser>
        <c:ser>
          <c:idx val="1"/>
          <c:order val="1"/>
          <c:xVal>
            <c:numRef>
              <c:f>Sheet1!$A$24</c:f>
              <c:numCache>
                <c:formatCode>General</c:formatCode>
                <c:ptCount val="1"/>
                <c:pt idx="0">
                  <c:v>87.19709189155155</c:v>
                </c:pt>
              </c:numCache>
            </c:numRef>
          </c:xVal>
          <c:yVal>
            <c:numRef>
              <c:f>Sheet1!$F$24</c:f>
              <c:numCache>
                <c:formatCode>General</c:formatCode>
                <c:ptCount val="1"/>
                <c:pt idx="0">
                  <c:v>20.77455399441629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5339976"/>
        <c:axId val="-2117548728"/>
      </c:scatterChart>
      <c:valAx>
        <c:axId val="2125339976"/>
        <c:scaling>
          <c:orientation val="minMax"/>
          <c:max val="100.0"/>
          <c:min val="80.0"/>
        </c:scaling>
        <c:delete val="0"/>
        <c:axPos val="b"/>
        <c:numFmt formatCode="General" sourceLinked="1"/>
        <c:majorTickMark val="out"/>
        <c:minorTickMark val="none"/>
        <c:tickLblPos val="nextTo"/>
        <c:crossAx val="-2117548728"/>
        <c:crosses val="autoZero"/>
        <c:crossBetween val="midCat"/>
      </c:valAx>
      <c:valAx>
        <c:axId val="-2117548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53399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279400</xdr:colOff>
      <xdr:row>10</xdr:row>
      <xdr:rowOff>158750</xdr:rowOff>
    </xdr:from>
    <xdr:to>
      <xdr:col>11</xdr:col>
      <xdr:colOff>723900</xdr:colOff>
      <xdr:row>25</xdr:row>
      <xdr:rowOff>44450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>
      <selection activeCell="G30" sqref="G30:G31"/>
    </sheetView>
  </sheetViews>
  <sheetFormatPr baseColWidth="10" defaultRowHeight="15" x14ac:dyDescent="0"/>
  <cols>
    <col min="3" max="3" width="13.6640625" bestFit="1" customWidth="1"/>
  </cols>
  <sheetData>
    <row r="1" spans="1:6">
      <c r="A1" t="s">
        <v>0</v>
      </c>
      <c r="B1">
        <v>100</v>
      </c>
    </row>
    <row r="2" spans="1:6">
      <c r="A2" t="s">
        <v>1</v>
      </c>
      <c r="B2">
        <v>0.1</v>
      </c>
    </row>
    <row r="3" spans="1:6">
      <c r="A3" t="s">
        <v>2</v>
      </c>
      <c r="B3">
        <v>0.2</v>
      </c>
    </row>
    <row r="4" spans="1:6">
      <c r="A4" t="s">
        <v>3</v>
      </c>
      <c r="B4">
        <v>0.03</v>
      </c>
    </row>
    <row r="5" spans="1:6">
      <c r="A5" t="s">
        <v>4</v>
      </c>
      <c r="B5">
        <v>1</v>
      </c>
    </row>
    <row r="6" spans="1:6">
      <c r="A6" t="s">
        <v>5</v>
      </c>
      <c r="B6">
        <v>0.05</v>
      </c>
    </row>
    <row r="8" spans="1:6">
      <c r="A8" t="s">
        <v>8</v>
      </c>
      <c r="B8">
        <f>So*EXP((mu-0.5*sigma*sigma)*T+sigma*SQRT(T)*NORMSINV(alpha))</f>
        <v>77.960279561820983</v>
      </c>
    </row>
    <row r="9" spans="1:6">
      <c r="A9" t="s">
        <v>6</v>
      </c>
      <c r="B9">
        <f>0.99</f>
        <v>0.99</v>
      </c>
    </row>
    <row r="11" spans="1:6">
      <c r="A11" t="s">
        <v>9</v>
      </c>
      <c r="B11" t="s">
        <v>10</v>
      </c>
      <c r="C11" t="s">
        <v>11</v>
      </c>
      <c r="D11" t="s">
        <v>12</v>
      </c>
      <c r="E11" t="s">
        <v>13</v>
      </c>
      <c r="F11" t="s">
        <v>7</v>
      </c>
    </row>
    <row r="12" spans="1:6">
      <c r="A12">
        <v>82</v>
      </c>
      <c r="B12">
        <f t="shared" ref="B12:B21" si="0">NORMSDIST(-(LN(So/A12)+(rf+0.5*sigma*sigma)*T)/(sigma*SQRT(T)))</f>
        <v>0.1070713028731638</v>
      </c>
      <c r="C12">
        <f t="shared" ref="C12:C21" si="1">NORMSDIST(-(LN(So/A12)+(rf-0.5*sigma*sigma)*T)/(sigma*SQRT(T)))</f>
        <v>0.14864680579577921</v>
      </c>
      <c r="D12">
        <f t="shared" ref="D12:D21" si="2">A12*EXP(-rf*T)*C12-So*B12</f>
        <v>1.1216672710664692</v>
      </c>
      <c r="E12">
        <f t="shared" ref="E12:E21" si="3">(So-x*So)/D12</f>
        <v>0.89152998023131291</v>
      </c>
      <c r="F12">
        <f t="shared" ref="F12:F21" si="4">So-EXP(-rf*T)*(x*$B$8+E12*MAX(A12-$B$8,0))</f>
        <v>21.605266426789711</v>
      </c>
    </row>
    <row r="13" spans="1:6">
      <c r="A13">
        <f>A12+2</f>
        <v>84</v>
      </c>
      <c r="B13">
        <f t="shared" si="0"/>
        <v>0.13098077402605929</v>
      </c>
      <c r="C13">
        <f t="shared" si="1"/>
        <v>0.17832507879713741</v>
      </c>
      <c r="D13">
        <f t="shared" si="2"/>
        <v>1.4385238014169648</v>
      </c>
      <c r="E13">
        <f t="shared" si="3"/>
        <v>0.69515707631322254</v>
      </c>
      <c r="F13">
        <f t="shared" si="4"/>
        <v>21.025888589639152</v>
      </c>
    </row>
    <row r="14" spans="1:6">
      <c r="A14">
        <f t="shared" ref="A14:A17" si="5">A13+2</f>
        <v>86</v>
      </c>
      <c r="B14">
        <f t="shared" si="0"/>
        <v>0.15766172592273625</v>
      </c>
      <c r="C14">
        <f t="shared" si="1"/>
        <v>0.21066544040186289</v>
      </c>
      <c r="D14">
        <f t="shared" si="2"/>
        <v>1.8156102788738604</v>
      </c>
      <c r="E14">
        <f t="shared" si="3"/>
        <v>0.55077899240593309</v>
      </c>
      <c r="F14">
        <f t="shared" si="4"/>
        <v>20.803118236316379</v>
      </c>
    </row>
    <row r="15" spans="1:6">
      <c r="A15">
        <f t="shared" si="5"/>
        <v>88</v>
      </c>
      <c r="B15">
        <f t="shared" si="0"/>
        <v>0.1869567058812098</v>
      </c>
      <c r="C15">
        <f t="shared" si="1"/>
        <v>0.24535913531777248</v>
      </c>
      <c r="D15">
        <f t="shared" si="2"/>
        <v>2.2578049865111751</v>
      </c>
      <c r="E15">
        <f t="shared" si="3"/>
        <v>0.44290804829217273</v>
      </c>
      <c r="F15">
        <f t="shared" si="4"/>
        <v>20.785103018860781</v>
      </c>
    </row>
    <row r="16" spans="1:6">
      <c r="A16">
        <f t="shared" si="5"/>
        <v>90</v>
      </c>
      <c r="B16">
        <f t="shared" si="0"/>
        <v>0.21863762769066369</v>
      </c>
      <c r="C16">
        <f t="shared" si="1"/>
        <v>0.28203641382681</v>
      </c>
      <c r="D16">
        <f t="shared" si="2"/>
        <v>2.7693252595976148</v>
      </c>
      <c r="E16">
        <f t="shared" si="3"/>
        <v>0.36109878987103916</v>
      </c>
      <c r="F16">
        <f t="shared" si="4"/>
        <v>20.881317360002512</v>
      </c>
    </row>
    <row r="17" spans="1:6">
      <c r="A17">
        <f t="shared" si="5"/>
        <v>92</v>
      </c>
      <c r="B17">
        <f t="shared" si="0"/>
        <v>0.25241543602156657</v>
      </c>
      <c r="C17">
        <f t="shared" si="1"/>
        <v>0.32028283470711993</v>
      </c>
      <c r="D17">
        <f t="shared" si="2"/>
        <v>3.3536246679110704</v>
      </c>
      <c r="E17">
        <f t="shared" si="3"/>
        <v>0.29818482955723458</v>
      </c>
      <c r="F17">
        <f t="shared" si="4"/>
        <v>21.037653063727689</v>
      </c>
    </row>
    <row r="18" spans="1:6">
      <c r="A18">
        <f t="shared" ref="A18:A21" si="6">A17+2</f>
        <v>94</v>
      </c>
      <c r="B18">
        <f t="shared" si="0"/>
        <v>0.28795222108703789</v>
      </c>
      <c r="C18">
        <f t="shared" si="1"/>
        <v>0.35965653224591732</v>
      </c>
      <c r="D18">
        <f t="shared" si="2"/>
        <v>4.013322972278182</v>
      </c>
      <c r="E18">
        <f t="shared" si="3"/>
        <v>0.24917007848793818</v>
      </c>
      <c r="F18">
        <f t="shared" si="4"/>
        <v>21.221856479918912</v>
      </c>
    </row>
    <row r="19" spans="1:6">
      <c r="A19">
        <f t="shared" si="6"/>
        <v>96</v>
      </c>
      <c r="B19">
        <f t="shared" si="0"/>
        <v>0.32487483791630367</v>
      </c>
      <c r="C19">
        <f t="shared" si="1"/>
        <v>0.39970529958597156</v>
      </c>
      <c r="D19">
        <f t="shared" si="2"/>
        <v>4.7501695893815779</v>
      </c>
      <c r="E19">
        <f t="shared" si="3"/>
        <v>0.21051879963093897</v>
      </c>
      <c r="F19">
        <f t="shared" si="4"/>
        <v>21.414895669546539</v>
      </c>
    </row>
    <row r="20" spans="1:6">
      <c r="A20">
        <f t="shared" si="6"/>
        <v>98</v>
      </c>
      <c r="B20">
        <f t="shared" si="0"/>
        <v>0.36278909651766839</v>
      </c>
      <c r="C20">
        <f t="shared" si="1"/>
        <v>0.43998251885409301</v>
      </c>
      <c r="D20">
        <f t="shared" si="2"/>
        <v>5.5650392338480899</v>
      </c>
      <c r="E20">
        <f t="shared" si="3"/>
        <v>0.17969325246041873</v>
      </c>
      <c r="F20">
        <f t="shared" si="4"/>
        <v>21.605780120929921</v>
      </c>
    </row>
    <row r="21" spans="1:6">
      <c r="A21">
        <f t="shared" si="6"/>
        <v>100</v>
      </c>
      <c r="B21">
        <f t="shared" si="0"/>
        <v>0.4012936743170763</v>
      </c>
      <c r="C21">
        <f t="shared" si="1"/>
        <v>0.48006119416162757</v>
      </c>
      <c r="D21">
        <f t="shared" si="2"/>
        <v>6.4579567387038352</v>
      </c>
      <c r="E21">
        <f t="shared" si="3"/>
        <v>0.15484773906997529</v>
      </c>
      <c r="F21">
        <f t="shared" si="4"/>
        <v>21.788419585502425</v>
      </c>
    </row>
    <row r="24" spans="1:6">
      <c r="A24" s="1">
        <v>87.197091891551551</v>
      </c>
      <c r="B24">
        <f>NORMSDIST(-(LN(So/A24)+(rf+0.5*sigma*sigma)*T)/(sigma*SQRT(T)))</f>
        <v>0.17489517333844354</v>
      </c>
      <c r="C24">
        <f>NORMSDIST(-(LN(So/A24)+(rf-0.5*sigma*sigma)*T)/(sigma*SQRT(T)))</f>
        <v>0.2311709567336559</v>
      </c>
      <c r="D24">
        <f>A24*EXP(-rf*T)*C24-So*B24</f>
        <v>2.0721755820235543</v>
      </c>
      <c r="E24">
        <f>(So-x*So)/D24</f>
        <v>0.48258458823429617</v>
      </c>
      <c r="F24" s="1">
        <f>So-EXP(-rf*T)*(x*$B$8+E24*MAX(A24-$B$8,0))</f>
        <v>20.774553994416294</v>
      </c>
    </row>
    <row r="26" spans="1:6">
      <c r="A26" t="s">
        <v>14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Capinski</dc:creator>
  <cp:lastModifiedBy>Maciej Capinski</cp:lastModifiedBy>
  <dcterms:created xsi:type="dcterms:W3CDTF">2015-09-07T06:58:26Z</dcterms:created>
  <dcterms:modified xsi:type="dcterms:W3CDTF">2015-09-07T08:21:27Z</dcterms:modified>
</cp:coreProperties>
</file>