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122"/>
  <workbookPr showInkAnnotation="0" autoCompressPictures="0"/>
  <bookViews>
    <workbookView xWindow="0" yWindow="0" windowWidth="24760" windowHeight="15560" tabRatio="500"/>
  </bookViews>
  <sheets>
    <sheet name="Sheet1" sheetId="1" r:id="rId1"/>
  </sheets>
  <definedNames>
    <definedName name="alpha">Sheet1!$B$7</definedName>
    <definedName name="AVaR1">Sheet1!$B$13</definedName>
    <definedName name="AVaR2">Sheet1!#REF!</definedName>
    <definedName name="h">Sheet1!#REF!</definedName>
    <definedName name="K">Sheet1!#REF!</definedName>
    <definedName name="mu">Sheet1!$B$3</definedName>
    <definedName name="P_mu_alpha">Sheet1!$K$6:$K$8</definedName>
    <definedName name="Po">Sheet1!#REF!</definedName>
    <definedName name="qS">Sheet1!$B$11</definedName>
    <definedName name="qZ">Sheet1!$B$10</definedName>
    <definedName name="rf">Sheet1!$B$5</definedName>
    <definedName name="sigma">Sheet1!$B$4</definedName>
    <definedName name="So">Sheet1!$B$2</definedName>
    <definedName name="solver_adj" localSheetId="0" hidden="1">Sheet1!#REF!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itr" localSheetId="0" hidden="1">2147483647</definedName>
    <definedName name="solver_lhs1" localSheetId="0" hidden="1">Sheet1!#REF!</definedName>
    <definedName name="solver_lhs2" localSheetId="0" hidden="1">Sheet1!#REF!</definedName>
    <definedName name="solver_lhs3" localSheetId="0" hidden="1">Sheet1!#REF!</definedName>
    <definedName name="solver_lhs4" localSheetId="0" hidden="1">Sheet1!#REF!</definedName>
    <definedName name="solver_lhs5" localSheetId="0" hidden="1">Sheet1!$K$11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opt" localSheetId="0" hidden="1">Sheet1!#REF!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3</definedName>
    <definedName name="solver_rel3" localSheetId="0" hidden="1">3</definedName>
    <definedName name="solver_rel4" localSheetId="0" hidden="1">3</definedName>
    <definedName name="solver_rel5" localSheetId="0" hidden="1">2</definedName>
    <definedName name="solver_rhs1" localSheetId="0" hidden="1">0</definedName>
    <definedName name="solver_rhs2" localSheetId="0" hidden="1">0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0</definedName>
    <definedName name="solver_ver" localSheetId="0" hidden="1">2</definedName>
    <definedName name="SoN">Sheet1!$C$13</definedName>
    <definedName name="T">Sheet1!$B$6</definedName>
    <definedName name="V">Sheet1!$B$1</definedName>
    <definedName name="x">Sheet1!$B$8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10" i="1"/>
  <c r="M11" i="1"/>
  <c r="M12" i="1"/>
  <c r="M13" i="1"/>
  <c r="M3" i="1"/>
  <c r="L4" i="1"/>
  <c r="L5" i="1"/>
  <c r="L6" i="1"/>
  <c r="L7" i="1"/>
  <c r="L8" i="1"/>
  <c r="L9" i="1"/>
  <c r="L10" i="1"/>
  <c r="L11" i="1"/>
  <c r="L12" i="1"/>
  <c r="L13" i="1"/>
  <c r="L3" i="1"/>
  <c r="F4" i="1"/>
  <c r="H4" i="1"/>
  <c r="F5" i="1"/>
  <c r="H5" i="1"/>
  <c r="F6" i="1"/>
  <c r="H6" i="1"/>
  <c r="F7" i="1"/>
  <c r="H7" i="1"/>
  <c r="F8" i="1"/>
  <c r="H8" i="1"/>
  <c r="F9" i="1"/>
  <c r="H9" i="1"/>
  <c r="F10" i="1"/>
  <c r="H10" i="1"/>
  <c r="F11" i="1"/>
  <c r="H11" i="1"/>
  <c r="F12" i="1"/>
  <c r="H12" i="1"/>
  <c r="F13" i="1"/>
  <c r="H13" i="1"/>
  <c r="F3" i="1"/>
  <c r="H3" i="1"/>
  <c r="B10" i="1"/>
  <c r="C13" i="1"/>
  <c r="G4" i="1"/>
  <c r="G5" i="1"/>
  <c r="G6" i="1"/>
  <c r="G7" i="1"/>
  <c r="G8" i="1"/>
  <c r="G9" i="1"/>
  <c r="G10" i="1"/>
  <c r="G11" i="1"/>
  <c r="G12" i="1"/>
  <c r="G13" i="1"/>
  <c r="G3" i="1"/>
  <c r="B11" i="1"/>
</calcChain>
</file>

<file path=xl/sharedStrings.xml><?xml version="1.0" encoding="utf-8"?>
<sst xmlns="http://schemas.openxmlformats.org/spreadsheetml/2006/main" count="18" uniqueCount="17">
  <si>
    <t>So</t>
  </si>
  <si>
    <t>mu</t>
  </si>
  <si>
    <t>sigma</t>
  </si>
  <si>
    <t>rf</t>
  </si>
  <si>
    <t>T</t>
  </si>
  <si>
    <t>alpha</t>
  </si>
  <si>
    <t>q(Z)</t>
  </si>
  <si>
    <t>q(S)</t>
  </si>
  <si>
    <t>x</t>
  </si>
  <si>
    <t>V</t>
  </si>
  <si>
    <t>So*N(qZ-sigma*sqrt(T))</t>
  </si>
  <si>
    <t>y</t>
  </si>
  <si>
    <t>AVaR(X_(x,y))</t>
  </si>
  <si>
    <t>E(X_(x,y))</t>
  </si>
  <si>
    <t>theta</t>
  </si>
  <si>
    <t>AVaR(X_(x,theta))</t>
  </si>
  <si>
    <t>E(X_(x,theta))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</si>
</sst>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3" fillId="0" borderId="0" xfId="0" applyFont="1"/>
    <xf numFmtId="0" fontId="0" fillId="0" borderId="0" xfId="0" applyFont="1"/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Sheet1!$M$6:$M$29</c:f>
              <c:numCache>
                <c:formatCode>General</c:formatCode>
                <c:ptCount val="24"/>
                <c:pt idx="0">
                  <c:v>5.075572687795158</c:v>
                </c:pt>
                <c:pt idx="1">
                  <c:v>4.350490875252992</c:v>
                </c:pt>
                <c:pt idx="2">
                  <c:v>3.625409062710827</c:v>
                </c:pt>
                <c:pt idx="3">
                  <c:v>2.900327250168662</c:v>
                </c:pt>
                <c:pt idx="4">
                  <c:v>2.175245437626497</c:v>
                </c:pt>
                <c:pt idx="5">
                  <c:v>1.450163625084331</c:v>
                </c:pt>
                <c:pt idx="6">
                  <c:v>0.725081812542165</c:v>
                </c:pt>
                <c:pt idx="7">
                  <c:v>0.0</c:v>
                </c:pt>
              </c:numCache>
            </c:numRef>
          </c:xVal>
          <c:yVal>
            <c:numRef>
              <c:f>Sheet1!$S$6:$S$29</c:f>
              <c:numCache>
                <c:formatCode>General</c:formatCode>
                <c:ptCount val="24"/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Sheet1!$G$3:$G$13</c:f>
              <c:numCache>
                <c:formatCode>General</c:formatCode>
                <c:ptCount val="11"/>
                <c:pt idx="0">
                  <c:v>30.22386829174178</c:v>
                </c:pt>
                <c:pt idx="1">
                  <c:v>27.2014814625676</c:v>
                </c:pt>
                <c:pt idx="2">
                  <c:v>24.17909463339343</c:v>
                </c:pt>
                <c:pt idx="3">
                  <c:v>21.15670780421924</c:v>
                </c:pt>
                <c:pt idx="4">
                  <c:v>18.13432097504507</c:v>
                </c:pt>
                <c:pt idx="5">
                  <c:v>15.11193414587089</c:v>
                </c:pt>
                <c:pt idx="6">
                  <c:v>12.08954731669671</c:v>
                </c:pt>
                <c:pt idx="7">
                  <c:v>9.067160487522534</c:v>
                </c:pt>
                <c:pt idx="8">
                  <c:v>6.044773658348356</c:v>
                </c:pt>
                <c:pt idx="9">
                  <c:v>3.022386829174178</c:v>
                </c:pt>
                <c:pt idx="10">
                  <c:v>0.0</c:v>
                </c:pt>
              </c:numCache>
            </c:numRef>
          </c:xVal>
          <c:yVal>
            <c:numRef>
              <c:f>Sheet1!$H$3:$H$13</c:f>
              <c:numCache>
                <c:formatCode>General</c:formatCode>
                <c:ptCount val="11"/>
                <c:pt idx="0">
                  <c:v>7.250818125421654</c:v>
                </c:pt>
                <c:pt idx="1">
                  <c:v>6.525736312879489</c:v>
                </c:pt>
                <c:pt idx="2">
                  <c:v>5.800654500337323</c:v>
                </c:pt>
                <c:pt idx="3">
                  <c:v>5.075572687795158</c:v>
                </c:pt>
                <c:pt idx="4">
                  <c:v>4.350490875252992</c:v>
                </c:pt>
                <c:pt idx="5">
                  <c:v>3.625409062710827</c:v>
                </c:pt>
                <c:pt idx="6">
                  <c:v>2.900327250168662</c:v>
                </c:pt>
                <c:pt idx="7">
                  <c:v>2.175245437626496</c:v>
                </c:pt>
                <c:pt idx="8">
                  <c:v>1.450163625084331</c:v>
                </c:pt>
                <c:pt idx="9">
                  <c:v>0.725081812542165</c:v>
                </c:pt>
                <c:pt idx="10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4419464"/>
        <c:axId val="-2074537000"/>
      </c:scatterChart>
      <c:valAx>
        <c:axId val="-2074419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74537000"/>
        <c:crosses val="autoZero"/>
        <c:crossBetween val="midCat"/>
      </c:valAx>
      <c:valAx>
        <c:axId val="-20745370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744194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Sheet1!$M$6:$M$29</c:f>
              <c:numCache>
                <c:formatCode>General</c:formatCode>
                <c:ptCount val="24"/>
                <c:pt idx="0">
                  <c:v>5.075572687795158</c:v>
                </c:pt>
                <c:pt idx="1">
                  <c:v>4.350490875252992</c:v>
                </c:pt>
                <c:pt idx="2">
                  <c:v>3.625409062710827</c:v>
                </c:pt>
                <c:pt idx="3">
                  <c:v>2.900327250168662</c:v>
                </c:pt>
                <c:pt idx="4">
                  <c:v>2.175245437626497</c:v>
                </c:pt>
                <c:pt idx="5">
                  <c:v>1.450163625084331</c:v>
                </c:pt>
                <c:pt idx="6">
                  <c:v>0.725081812542165</c:v>
                </c:pt>
                <c:pt idx="7">
                  <c:v>0.0</c:v>
                </c:pt>
              </c:numCache>
            </c:numRef>
          </c:xVal>
          <c:yVal>
            <c:numRef>
              <c:f>Sheet1!$S$6:$S$29</c:f>
              <c:numCache>
                <c:formatCode>General</c:formatCode>
                <c:ptCount val="24"/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Sheet1!$L$3:$L$13</c:f>
              <c:numCache>
                <c:formatCode>General</c:formatCode>
                <c:ptCount val="11"/>
                <c:pt idx="0">
                  <c:v>30.22386829174178</c:v>
                </c:pt>
                <c:pt idx="1">
                  <c:v>27.2014814625676</c:v>
                </c:pt>
                <c:pt idx="2">
                  <c:v>24.17909463339343</c:v>
                </c:pt>
                <c:pt idx="3">
                  <c:v>21.15670780421924</c:v>
                </c:pt>
                <c:pt idx="4">
                  <c:v>18.13432097504507</c:v>
                </c:pt>
                <c:pt idx="5">
                  <c:v>15.11193414587089</c:v>
                </c:pt>
                <c:pt idx="6">
                  <c:v>12.08954731669671</c:v>
                </c:pt>
                <c:pt idx="7">
                  <c:v>9.067160487522536</c:v>
                </c:pt>
                <c:pt idx="8">
                  <c:v>6.044773658348355</c:v>
                </c:pt>
                <c:pt idx="9">
                  <c:v>3.022386829174177</c:v>
                </c:pt>
                <c:pt idx="10">
                  <c:v>0.0</c:v>
                </c:pt>
              </c:numCache>
            </c:numRef>
          </c:xVal>
          <c:yVal>
            <c:numRef>
              <c:f>Sheet1!$M$3:$M$13</c:f>
              <c:numCache>
                <c:formatCode>General</c:formatCode>
                <c:ptCount val="11"/>
                <c:pt idx="0">
                  <c:v>7.250818125421654</c:v>
                </c:pt>
                <c:pt idx="1">
                  <c:v>6.525736312879489</c:v>
                </c:pt>
                <c:pt idx="2">
                  <c:v>5.800654500337323</c:v>
                </c:pt>
                <c:pt idx="3">
                  <c:v>5.075572687795158</c:v>
                </c:pt>
                <c:pt idx="4">
                  <c:v>4.350490875252992</c:v>
                </c:pt>
                <c:pt idx="5">
                  <c:v>3.625409062710827</c:v>
                </c:pt>
                <c:pt idx="6">
                  <c:v>2.900327250168662</c:v>
                </c:pt>
                <c:pt idx="7">
                  <c:v>2.175245437626497</c:v>
                </c:pt>
                <c:pt idx="8">
                  <c:v>1.450163625084331</c:v>
                </c:pt>
                <c:pt idx="9">
                  <c:v>0.725081812542165</c:v>
                </c:pt>
                <c:pt idx="10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6107032"/>
        <c:axId val="-2072724952"/>
      </c:scatterChart>
      <c:valAx>
        <c:axId val="-2086107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72724952"/>
        <c:crosses val="autoZero"/>
        <c:crossBetween val="midCat"/>
      </c:valAx>
      <c:valAx>
        <c:axId val="-207272495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861070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488950</xdr:colOff>
      <xdr:row>14</xdr:row>
      <xdr:rowOff>31750</xdr:rowOff>
    </xdr:from>
    <xdr:to>
      <xdr:col>8</xdr:col>
      <xdr:colOff>520700</xdr:colOff>
      <xdr:row>31</xdr:row>
      <xdr:rowOff>63500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546100</xdr:colOff>
      <xdr:row>14</xdr:row>
      <xdr:rowOff>38100</xdr:rowOff>
    </xdr:from>
    <xdr:to>
      <xdr:col>14</xdr:col>
      <xdr:colOff>44450</xdr:colOff>
      <xdr:row>31</xdr:row>
      <xdr:rowOff>69850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1"/>
  <sheetViews>
    <sheetView tabSelected="1" topLeftCell="A2" workbookViewId="0">
      <selection activeCell="J10" sqref="J10"/>
    </sheetView>
  </sheetViews>
  <sheetFormatPr baseColWidth="10" defaultRowHeight="15" x14ac:dyDescent="0"/>
  <cols>
    <col min="10" max="10" width="13" bestFit="1" customWidth="1"/>
    <col min="12" max="12" width="15.6640625" bestFit="1" customWidth="1"/>
    <col min="21" max="21" width="12.1640625" bestFit="1" customWidth="1"/>
  </cols>
  <sheetData>
    <row r="1" spans="1:13">
      <c r="A1" t="s">
        <v>9</v>
      </c>
      <c r="B1">
        <v>100</v>
      </c>
    </row>
    <row r="2" spans="1:13">
      <c r="A2" t="s">
        <v>0</v>
      </c>
      <c r="B2">
        <v>100</v>
      </c>
      <c r="E2" t="s">
        <v>11</v>
      </c>
      <c r="F2" t="s">
        <v>8</v>
      </c>
      <c r="G2" t="s">
        <v>12</v>
      </c>
      <c r="H2" t="s">
        <v>13</v>
      </c>
      <c r="J2" t="s">
        <v>8</v>
      </c>
      <c r="K2" t="s">
        <v>14</v>
      </c>
      <c r="L2" t="s">
        <v>15</v>
      </c>
      <c r="M2" t="s">
        <v>16</v>
      </c>
    </row>
    <row r="3" spans="1:13">
      <c r="A3" t="s">
        <v>1</v>
      </c>
      <c r="B3">
        <v>0.1</v>
      </c>
      <c r="E3">
        <v>0</v>
      </c>
      <c r="F3">
        <f t="shared" ref="F3:F13" si="0">(V-E3)/So</f>
        <v>1</v>
      </c>
      <c r="G3">
        <f t="shared" ref="G3:G13" si="1">F3*(So-EXP((mu-rf)*T)*SoN/alpha)</f>
        <v>30.22386829174178</v>
      </c>
      <c r="H3">
        <f t="shared" ref="H3:H13" si="2">F3*So*(EXP((mu-rf)*T)-1)</f>
        <v>7.2508181254216542</v>
      </c>
      <c r="J3">
        <v>1</v>
      </c>
      <c r="K3">
        <v>0</v>
      </c>
      <c r="L3">
        <f>(J3-K3)*(So-EXP((mu-rf)*T)*SoN/alpha)</f>
        <v>30.22386829174178</v>
      </c>
      <c r="M3">
        <f>(J3-K3)*So*(EXP((mu-rf)*T)-1)</f>
        <v>7.2508181254216542</v>
      </c>
    </row>
    <row r="4" spans="1:13">
      <c r="A4" t="s">
        <v>2</v>
      </c>
      <c r="B4">
        <v>0.2</v>
      </c>
      <c r="E4">
        <v>10</v>
      </c>
      <c r="F4">
        <f t="shared" si="0"/>
        <v>0.9</v>
      </c>
      <c r="G4">
        <f t="shared" si="1"/>
        <v>27.201481462567603</v>
      </c>
      <c r="H4">
        <f t="shared" si="2"/>
        <v>6.5257363128794887</v>
      </c>
      <c r="J4">
        <v>1</v>
      </c>
      <c r="K4">
        <v>0.1</v>
      </c>
      <c r="L4">
        <f>(J4-K4)*(So-EXP((mu-rf)*T)*SoN/alpha)</f>
        <v>27.201481462567603</v>
      </c>
      <c r="M4">
        <f>(J4-K4)*So*(EXP((mu-rf)*T)-1)</f>
        <v>6.5257363128794887</v>
      </c>
    </row>
    <row r="5" spans="1:13">
      <c r="A5" t="s">
        <v>3</v>
      </c>
      <c r="B5">
        <v>0.03</v>
      </c>
      <c r="E5">
        <v>20</v>
      </c>
      <c r="F5">
        <f t="shared" si="0"/>
        <v>0.8</v>
      </c>
      <c r="G5">
        <f t="shared" si="1"/>
        <v>24.179094633393426</v>
      </c>
      <c r="H5">
        <f t="shared" si="2"/>
        <v>5.8006545003373233</v>
      </c>
      <c r="J5">
        <v>1</v>
      </c>
      <c r="K5">
        <v>0.2</v>
      </c>
      <c r="L5">
        <f>(J5-K5)*(So-EXP((mu-rf)*T)*SoN/alpha)</f>
        <v>24.179094633393426</v>
      </c>
      <c r="M5">
        <f>(J5-K5)*So*(EXP((mu-rf)*T)-1)</f>
        <v>5.8006545003373233</v>
      </c>
    </row>
    <row r="6" spans="1:13">
      <c r="A6" t="s">
        <v>4</v>
      </c>
      <c r="B6">
        <v>1</v>
      </c>
      <c r="E6">
        <v>30</v>
      </c>
      <c r="F6">
        <f t="shared" si="0"/>
        <v>0.7</v>
      </c>
      <c r="G6">
        <f t="shared" si="1"/>
        <v>21.156707804219245</v>
      </c>
      <c r="H6">
        <f t="shared" si="2"/>
        <v>5.0755726877951579</v>
      </c>
      <c r="J6">
        <v>1</v>
      </c>
      <c r="K6">
        <v>0.3</v>
      </c>
      <c r="L6">
        <f>(J6-K6)*(So-EXP((mu-rf)*T)*SoN/alpha)</f>
        <v>21.156707804219245</v>
      </c>
      <c r="M6">
        <f>(J6-K6)*So*(EXP((mu-rf)*T)-1)</f>
        <v>5.0755726877951579</v>
      </c>
    </row>
    <row r="7" spans="1:13">
      <c r="A7" t="s">
        <v>5</v>
      </c>
      <c r="B7">
        <v>0.05</v>
      </c>
      <c r="E7">
        <v>40</v>
      </c>
      <c r="F7">
        <f t="shared" si="0"/>
        <v>0.6</v>
      </c>
      <c r="G7">
        <f t="shared" si="1"/>
        <v>18.134320975045068</v>
      </c>
      <c r="H7">
        <f t="shared" si="2"/>
        <v>4.3504908752529925</v>
      </c>
      <c r="J7">
        <v>1</v>
      </c>
      <c r="K7">
        <v>0.4</v>
      </c>
      <c r="L7">
        <f>(J7-K7)*(So-EXP((mu-rf)*T)*SoN/alpha)</f>
        <v>18.134320975045068</v>
      </c>
      <c r="M7">
        <f>(J7-K7)*So*(EXP((mu-rf)*T)-1)</f>
        <v>4.3504908752529925</v>
      </c>
    </row>
    <row r="8" spans="1:13">
      <c r="E8">
        <v>50</v>
      </c>
      <c r="F8">
        <f t="shared" si="0"/>
        <v>0.5</v>
      </c>
      <c r="G8">
        <f t="shared" si="1"/>
        <v>15.11193414587089</v>
      </c>
      <c r="H8">
        <f t="shared" si="2"/>
        <v>3.6254090627108271</v>
      </c>
      <c r="J8">
        <v>1</v>
      </c>
      <c r="K8">
        <v>0.5</v>
      </c>
      <c r="L8">
        <f>(J8-K8)*(So-EXP((mu-rf)*T)*SoN/alpha)</f>
        <v>15.11193414587089</v>
      </c>
      <c r="M8">
        <f>(J8-K8)*So*(EXP((mu-rf)*T)-1)</f>
        <v>3.6254090627108271</v>
      </c>
    </row>
    <row r="9" spans="1:13">
      <c r="E9">
        <v>60</v>
      </c>
      <c r="F9">
        <f t="shared" si="0"/>
        <v>0.4</v>
      </c>
      <c r="G9">
        <f t="shared" si="1"/>
        <v>12.089547316696713</v>
      </c>
      <c r="H9">
        <f t="shared" si="2"/>
        <v>2.9003272501686617</v>
      </c>
      <c r="J9">
        <v>1</v>
      </c>
      <c r="K9">
        <v>0.6</v>
      </c>
      <c r="L9">
        <f>(J9-K9)*(So-EXP((mu-rf)*T)*SoN/alpha)</f>
        <v>12.089547316696713</v>
      </c>
      <c r="M9">
        <f>(J9-K9)*So*(EXP((mu-rf)*T)-1)</f>
        <v>2.9003272501686617</v>
      </c>
    </row>
    <row r="10" spans="1:13">
      <c r="A10" t="s">
        <v>6</v>
      </c>
      <c r="B10">
        <f>NORMSINV(alpha)</f>
        <v>-1.6448536269514726</v>
      </c>
      <c r="E10">
        <v>70</v>
      </c>
      <c r="F10">
        <f t="shared" si="0"/>
        <v>0.3</v>
      </c>
      <c r="G10">
        <f t="shared" si="1"/>
        <v>9.0671604875225338</v>
      </c>
      <c r="H10">
        <f t="shared" si="2"/>
        <v>2.1752454376264962</v>
      </c>
      <c r="J10">
        <v>1</v>
      </c>
      <c r="K10">
        <v>0.7</v>
      </c>
      <c r="L10">
        <f>(J10-K10)*(So-EXP((mu-rf)*T)*SoN/alpha)</f>
        <v>9.0671604875225356</v>
      </c>
      <c r="M10">
        <f>(J10-K10)*So*(EXP((mu-rf)*T)-1)</f>
        <v>2.1752454376264967</v>
      </c>
    </row>
    <row r="11" spans="1:13">
      <c r="A11" t="s">
        <v>7</v>
      </c>
      <c r="B11">
        <f>So*EXP((mu-sigma*sigma*0.5)*T+sigma*SQRT(T)*B10)</f>
        <v>77.960279561820983</v>
      </c>
      <c r="E11">
        <v>80</v>
      </c>
      <c r="F11">
        <f t="shared" si="0"/>
        <v>0.2</v>
      </c>
      <c r="G11">
        <f t="shared" si="1"/>
        <v>6.0447736583483564</v>
      </c>
      <c r="H11">
        <f t="shared" si="2"/>
        <v>1.4501636250843308</v>
      </c>
      <c r="J11">
        <v>1</v>
      </c>
      <c r="K11">
        <v>0.8</v>
      </c>
      <c r="L11">
        <f>(J11-K11)*(So-EXP((mu-rf)*T)*SoN/alpha)</f>
        <v>6.0447736583483547</v>
      </c>
      <c r="M11">
        <f>(J11-K11)*So*(EXP((mu-rf)*T)-1)</f>
        <v>1.4501636250843306</v>
      </c>
    </row>
    <row r="12" spans="1:13">
      <c r="E12">
        <v>90</v>
      </c>
      <c r="F12">
        <f t="shared" si="0"/>
        <v>0.1</v>
      </c>
      <c r="G12">
        <f t="shared" si="1"/>
        <v>3.0223868291741782</v>
      </c>
      <c r="H12">
        <f t="shared" si="2"/>
        <v>0.72508181254216542</v>
      </c>
      <c r="J12">
        <v>1</v>
      </c>
      <c r="K12">
        <v>0.9</v>
      </c>
      <c r="L12">
        <f>(J12-K12)*(So-EXP((mu-rf)*T)*SoN/alpha)</f>
        <v>3.0223868291741773</v>
      </c>
      <c r="M12">
        <f>(J12-K12)*So*(EXP((mu-rf)*T)-1)</f>
        <v>0.7250818125421653</v>
      </c>
    </row>
    <row r="13" spans="1:13">
      <c r="A13" t="s">
        <v>10</v>
      </c>
      <c r="C13">
        <f>So*NORMSDIST(qZ-sigma*SQRT(T))</f>
        <v>3.2529416990861719</v>
      </c>
      <c r="E13">
        <v>100</v>
      </c>
      <c r="F13">
        <f t="shared" si="0"/>
        <v>0</v>
      </c>
      <c r="G13">
        <f t="shared" si="1"/>
        <v>0</v>
      </c>
      <c r="H13">
        <f t="shared" si="2"/>
        <v>0</v>
      </c>
      <c r="J13">
        <v>1</v>
      </c>
      <c r="K13">
        <v>1</v>
      </c>
      <c r="L13">
        <f>(J13-K13)*(So-EXP((mu-rf)*T)*SoN/alpha)</f>
        <v>0</v>
      </c>
      <c r="M13">
        <f>(J13-K13)*So*(EXP((mu-rf)*T)-1)</f>
        <v>0</v>
      </c>
    </row>
    <row r="16" spans="1:13">
      <c r="H16" s="2"/>
    </row>
    <row r="125" spans="3:3">
      <c r="C125" s="1"/>
    </row>
    <row r="126" spans="3:3">
      <c r="C126" s="1"/>
    </row>
    <row r="127" spans="3:3">
      <c r="C127" s="1"/>
    </row>
    <row r="128" spans="3:3">
      <c r="C128" s="1"/>
    </row>
    <row r="129" spans="3:3">
      <c r="C129" s="1"/>
    </row>
    <row r="130" spans="3:3">
      <c r="C130" s="1"/>
    </row>
    <row r="131" spans="3:3">
      <c r="C131" s="1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Capinski</dc:creator>
  <cp:lastModifiedBy>Maciej Capinski</cp:lastModifiedBy>
  <dcterms:created xsi:type="dcterms:W3CDTF">2013-10-15T09:57:09Z</dcterms:created>
  <dcterms:modified xsi:type="dcterms:W3CDTF">2015-09-09T07:12:21Z</dcterms:modified>
</cp:coreProperties>
</file>