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6720" windowHeight="44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</definedName>
    <definedName name="solver_lhs2" localSheetId="0" hidden="1">Sheet1!$B$12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7" i="1"/>
  <c r="H5" l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G5"/>
  <c r="B20"/>
  <c r="B17" l="1"/>
  <c r="B16"/>
  <c r="B18" l="1"/>
  <c r="B11"/>
  <c r="B10"/>
  <c r="B21" l="1"/>
  <c r="B22" s="1"/>
  <c r="B12"/>
</calcChain>
</file>

<file path=xl/sharedStrings.xml><?xml version="1.0" encoding="utf-8"?>
<sst xmlns="http://schemas.openxmlformats.org/spreadsheetml/2006/main" count="18" uniqueCount="16">
  <si>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</si>
  <si>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</si>
  <si>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</si>
  <si>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</si>
  <si>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</si>
  <si>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</si>
  <si>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</si>
  <si>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</si>
  <si>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</si>
  <si>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</si>
  <si>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</si>
  <si>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</si>
  <si>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mu_V =</t>
  </si>
  <si>
    <t>mu_E =</t>
  </si>
  <si>
    <t>mu_D =</t>
  </si>
  <si>
    <t>found by solver so that E(0)=C(V(0),sigma,r,T,F)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</si>
</sst>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9" fontId="0" fillId="0" borderId="0" xfId="0" applyNumberFormat="1"/>
    <xf numFmtId="10" fontId="0" fillId="0" borderId="0" xfId="0" applyNumberFormat="1"/>
    <xf numFmtId="2" fontId="0" fillId="0" borderId="0" xfId="0" applyNumberFormat="1" applyFill="1"/>
    <xf numFmtId="0" fontId="0" fillId="0" borderId="0" xfId="0" applyFill="1"/>
    <xf numFmtId="9" fontId="0" fillId="0" borderId="0" xfId="0" applyNumberFormat="1" applyFill="1"/>
    <xf numFmtId="164" fontId="0" fillId="0" borderId="0" xfId="0" applyNumberFormat="1" applyFill="1"/>
    <xf numFmtId="10" fontId="0" fillId="0" borderId="0" xfId="1" applyNumberFormat="1" applyFont="1" applyFill="1"/>
    <xf numFmtId="0" fontId="0" fillId="4" borderId="0" xfId="0" applyFill="1"/>
    <xf numFmtId="2" fontId="0" fillId="4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DE9D9"/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23"/>
  <sheetViews>
    <sheetView tabSelected="1" zoomScale="90" zoomScaleNormal="90" workbookViewId="0"/>
  </sheetViews>
  <sheetFormatPr defaultRowHeight="15"/>
  <cols>
    <col min="1" max="1" width="19.28515625" customWidth="1"/>
    <col min="2" max="2" width="9.140625" customWidth="1"/>
    <col min="3" max="3" width="9.140625" style="9" customWidth="1"/>
    <col min="6" max="6" width="9.140625" customWidth="1"/>
    <col min="14" max="14" width="9.7109375" bestFit="1" customWidth="1"/>
  </cols>
  <sheetData>
    <row r="1" spans="1:23">
      <c r="A1" t="s">
        <v>0</v>
      </c>
      <c r="B1" s="3">
        <v>100</v>
      </c>
    </row>
    <row r="2" spans="1:23">
      <c r="A2" t="s">
        <v>1</v>
      </c>
      <c r="B2" s="4">
        <v>0.05</v>
      </c>
      <c r="C2" s="10"/>
    </row>
    <row r="3" spans="1:23">
      <c r="A3" t="s">
        <v>2</v>
      </c>
      <c r="B3" s="4">
        <v>0.3</v>
      </c>
      <c r="C3" s="10"/>
    </row>
    <row r="4" spans="1:23">
      <c r="A4" t="s">
        <v>3</v>
      </c>
      <c r="B4" s="3">
        <v>1</v>
      </c>
    </row>
    <row r="5" spans="1:23">
      <c r="A5" t="s">
        <v>4</v>
      </c>
      <c r="B5" s="4">
        <v>0.02</v>
      </c>
      <c r="C5" s="10"/>
      <c r="D5" s="6">
        <v>0.02</v>
      </c>
      <c r="E5" s="6">
        <v>0.05</v>
      </c>
      <c r="F5" s="6">
        <v>0.1</v>
      </c>
      <c r="G5" s="6">
        <f>F5+5%</f>
        <v>0.15000000000000002</v>
      </c>
      <c r="H5" s="6">
        <f t="shared" ref="H5:V5" si="0">G5+5%</f>
        <v>0.2</v>
      </c>
      <c r="I5" s="6">
        <f t="shared" si="0"/>
        <v>0.25</v>
      </c>
      <c r="J5" s="6">
        <f t="shared" si="0"/>
        <v>0.3</v>
      </c>
      <c r="K5" s="6">
        <f t="shared" si="0"/>
        <v>0.35</v>
      </c>
      <c r="L5" s="6">
        <f t="shared" si="0"/>
        <v>0.39999999999999997</v>
      </c>
      <c r="M5" s="6">
        <f t="shared" si="0"/>
        <v>0.44999999999999996</v>
      </c>
      <c r="N5" s="6">
        <f t="shared" si="0"/>
        <v>0.49999999999999994</v>
      </c>
      <c r="O5" s="6">
        <f t="shared" si="0"/>
        <v>0.54999999999999993</v>
      </c>
      <c r="P5" s="6">
        <f t="shared" si="0"/>
        <v>0.6</v>
      </c>
      <c r="Q5" s="6">
        <f t="shared" si="0"/>
        <v>0.65</v>
      </c>
      <c r="R5" s="6">
        <f t="shared" si="0"/>
        <v>0.70000000000000007</v>
      </c>
      <c r="S5" s="6">
        <f t="shared" si="0"/>
        <v>0.75000000000000011</v>
      </c>
      <c r="T5" s="6">
        <f t="shared" si="0"/>
        <v>0.80000000000000016</v>
      </c>
      <c r="U5" s="6">
        <f t="shared" si="0"/>
        <v>0.8500000000000002</v>
      </c>
      <c r="V5" s="6">
        <f t="shared" si="0"/>
        <v>0.90000000000000024</v>
      </c>
      <c r="W5" s="6">
        <v>0.95</v>
      </c>
    </row>
    <row r="7" spans="1:23">
      <c r="A7" t="s">
        <v>5</v>
      </c>
      <c r="B7">
        <f>B1*B5</f>
        <v>2</v>
      </c>
    </row>
    <row r="8" spans="1:23">
      <c r="A8" t="s">
        <v>7</v>
      </c>
      <c r="B8" s="5">
        <v>150.67935374748811</v>
      </c>
      <c r="C8" s="11"/>
      <c r="D8" s="13" t="s">
        <v>15</v>
      </c>
      <c r="E8" s="14"/>
      <c r="F8" s="14"/>
      <c r="G8" s="14"/>
      <c r="H8" s="14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10" spans="1:23">
      <c r="A10" t="s">
        <v>6</v>
      </c>
      <c r="B10" s="1">
        <f>(LN(B1/B8)+(B2+B3^2/2)*B4)/(B3*SQRT(B4))</f>
        <v>-1.0499463597317249</v>
      </c>
      <c r="C10" s="11"/>
    </row>
    <row r="11" spans="1:23">
      <c r="A11" t="s">
        <v>8</v>
      </c>
      <c r="B11" s="1">
        <f>(LN(B1/B8)+(B2-B3^2/2)*B4)/(B3*SQRT(B4))</f>
        <v>-1.3499463597317249</v>
      </c>
      <c r="C11" s="11"/>
    </row>
    <row r="12" spans="1:23">
      <c r="A12" t="s">
        <v>9</v>
      </c>
      <c r="B12" s="1">
        <f>B1*NORMSDIST(B10)-EXP(-B2*B4)*B8*NORMSDIST(B11)</f>
        <v>1.9999990366956553</v>
      </c>
      <c r="C12" s="11"/>
    </row>
    <row r="14" spans="1:23">
      <c r="A14" t="s">
        <v>10</v>
      </c>
      <c r="B14" s="4">
        <v>0.1</v>
      </c>
      <c r="C14" s="10"/>
    </row>
    <row r="16" spans="1:23">
      <c r="A16" t="s">
        <v>6</v>
      </c>
      <c r="B16" s="1">
        <f>(LN(B1/B8)+(B14+B3^2/2)*B4)/(B3*SQRT(B4))</f>
        <v>-0.88327969306505816</v>
      </c>
      <c r="C16" s="11"/>
    </row>
    <row r="17" spans="1:23">
      <c r="A17" t="s">
        <v>8</v>
      </c>
      <c r="B17" s="1">
        <f>(LN(B1/B8)+(B14-B3^2/2)*B4)/(B3*SQRT(B4))</f>
        <v>-1.1832796930650582</v>
      </c>
      <c r="C17" s="11"/>
    </row>
    <row r="18" spans="1:23">
      <c r="A18" t="s">
        <v>11</v>
      </c>
      <c r="B18" s="1">
        <f>B1*NORMSDIST(B16)-EXP(-B14*B4)*B8*NORMSDIST(B17)</f>
        <v>2.7184967320842972</v>
      </c>
      <c r="C18" s="11"/>
    </row>
    <row r="20" spans="1:23">
      <c r="A20" t="s">
        <v>12</v>
      </c>
      <c r="B20" s="2">
        <f>EXP(B14*B4)-1</f>
        <v>0.10517091807564771</v>
      </c>
      <c r="C20" s="12"/>
      <c r="D20" s="2">
        <v>0.10517091807564771</v>
      </c>
      <c r="E20" s="2">
        <v>0.10517091807564771</v>
      </c>
      <c r="F20" s="2">
        <v>0.10517091807564771</v>
      </c>
      <c r="G20" s="2">
        <v>0.10517091807564771</v>
      </c>
      <c r="H20" s="2">
        <v>0.10517091807564771</v>
      </c>
      <c r="I20" s="2">
        <v>0.10517091807564771</v>
      </c>
      <c r="J20" s="2">
        <v>0.10517091807564771</v>
      </c>
      <c r="K20" s="2">
        <v>0.10517091807564771</v>
      </c>
      <c r="L20" s="2">
        <v>0.10517091807564771</v>
      </c>
      <c r="M20" s="2">
        <v>0.10517091807564771</v>
      </c>
      <c r="N20" s="2">
        <v>0.10517091807564771</v>
      </c>
      <c r="O20" s="2">
        <v>0.10517091807564771</v>
      </c>
      <c r="P20" s="2">
        <v>0.10517091807564771</v>
      </c>
      <c r="Q20" s="2">
        <v>0.10517091807564771</v>
      </c>
      <c r="R20" s="2">
        <v>0.10517091807564771</v>
      </c>
      <c r="S20" s="2">
        <v>0.10517091807564771</v>
      </c>
      <c r="T20" s="2">
        <v>0.10517091807564771</v>
      </c>
      <c r="U20" s="2">
        <v>0.10517091807564771</v>
      </c>
      <c r="V20" s="2">
        <v>0.10517091807564771</v>
      </c>
      <c r="W20" s="2">
        <v>0.10517091807564771</v>
      </c>
    </row>
    <row r="21" spans="1:23">
      <c r="A21" t="s">
        <v>13</v>
      </c>
      <c r="B21" s="2">
        <f>(EXP(B14*B4)*B18-B7)/B7</f>
        <v>0.50220176459162547</v>
      </c>
      <c r="C21" s="12"/>
      <c r="D21" s="2">
        <v>0.50220176459162547</v>
      </c>
      <c r="E21" s="2">
        <v>0.41112487830875166</v>
      </c>
      <c r="F21" s="2">
        <v>0.3382164009870815</v>
      </c>
      <c r="G21" s="2">
        <v>0.29368021688940049</v>
      </c>
      <c r="H21" s="2">
        <v>0.26124661869597288</v>
      </c>
      <c r="I21" s="2">
        <v>0.23572380984581898</v>
      </c>
      <c r="J21" s="2">
        <v>0.21478626961180325</v>
      </c>
      <c r="K21" s="2">
        <v>0.19719994504391483</v>
      </c>
      <c r="L21" s="2">
        <v>0.18223762176856867</v>
      </c>
      <c r="M21" s="2">
        <v>0.16943478386664848</v>
      </c>
      <c r="N21" s="2">
        <v>0.15846729232666662</v>
      </c>
      <c r="O21" s="2">
        <v>0.14908236120536986</v>
      </c>
      <c r="P21" s="2">
        <v>0.14105816579032127</v>
      </c>
      <c r="Q21" s="2">
        <v>0.13418592919865244</v>
      </c>
      <c r="R21" s="2">
        <v>0.12826999299474734</v>
      </c>
      <c r="S21" s="2">
        <v>0.12313748089750372</v>
      </c>
      <c r="T21" s="2">
        <v>0.11864587483824351</v>
      </c>
      <c r="U21" s="2">
        <v>0.11468266368283182</v>
      </c>
      <c r="V21" s="2">
        <v>0.11115978715338379</v>
      </c>
      <c r="W21" s="2">
        <v>0.1080077618626922</v>
      </c>
    </row>
    <row r="22" spans="1:23">
      <c r="A22" t="s">
        <v>14</v>
      </c>
      <c r="B22" s="2">
        <f>(B20-B5*B21)/(1-B5)</f>
        <v>9.7068247738586938E-2</v>
      </c>
      <c r="C22" s="12"/>
      <c r="D22" s="2">
        <v>9.7068247738586938E-2</v>
      </c>
      <c r="E22" s="2">
        <v>8.9068078063379089E-2</v>
      </c>
      <c r="F22" s="2">
        <v>7.9276975529932847E-2</v>
      </c>
      <c r="G22" s="2">
        <v>7.1904571226161937E-2</v>
      </c>
      <c r="H22" s="2">
        <v>6.6151992920566408E-2</v>
      </c>
      <c r="I22" s="2">
        <v>6.1653287485590624E-2</v>
      </c>
      <c r="J22" s="2">
        <v>5.8192910274438195E-2</v>
      </c>
      <c r="K22" s="2">
        <v>5.561682663119618E-2</v>
      </c>
      <c r="L22" s="2">
        <v>5.3793115613700412E-2</v>
      </c>
      <c r="M22" s="2">
        <v>5.2591391519374357E-2</v>
      </c>
      <c r="N22" s="2">
        <v>5.1874543824628805E-2</v>
      </c>
      <c r="O22" s="2">
        <v>5.150137647265398E-2</v>
      </c>
      <c r="P22" s="2">
        <v>5.1340046503637396E-2</v>
      </c>
      <c r="Q22" s="2">
        <v>5.1285897418638926E-2</v>
      </c>
      <c r="R22" s="2">
        <v>5.1273076597748615E-2</v>
      </c>
      <c r="S22" s="2">
        <v>5.1271229610079683E-2</v>
      </c>
      <c r="T22" s="2">
        <v>5.1271091025264517E-2</v>
      </c>
      <c r="U22" s="2">
        <v>5.1271026301604454E-2</v>
      </c>
      <c r="V22" s="2">
        <v>5.1271096376022965E-2</v>
      </c>
      <c r="W22" s="2">
        <v>5.1270886121802479E-2</v>
      </c>
    </row>
    <row r="23" spans="1:23"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2016-08-15T08:51:13Z</dcterms:modified>
</cp:coreProperties>
</file>