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codeName="ThisWorkbook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definedNames>
    <definedName name="solver_adj" localSheetId="0" hidden="1">Sheet1!$B$9</definedName>
    <definedName name="solver_cvg" localSheetId="0" hidden="1">0.0001</definedName>
    <definedName name="solver_drv" localSheetId="0" hidden="1">1</definedName>
    <definedName name="solver_est" localSheetId="0" hidden="1">1</definedName>
    <definedName name="solver_itr" localSheetId="0" hidden="1">100</definedName>
    <definedName name="solver_lhs1" localSheetId="0" hidden="1">Sheet1!$B$14</definedName>
    <definedName name="solver_lhs2" localSheetId="0" hidden="1">Sheet1!$B$14</definedName>
    <definedName name="solver_lin" localSheetId="0" hidden="1">2</definedName>
    <definedName name="solver_neg" localSheetId="0" hidden="1">2</definedName>
    <definedName name="solver_num" localSheetId="0" hidden="1">1</definedName>
    <definedName name="solver_nwt" localSheetId="0" hidden="1">1</definedName>
    <definedName name="solver_opt" localSheetId="0" hidden="1">Sheet1!$B$14</definedName>
    <definedName name="solver_pre" localSheetId="0" hidden="1">0.000001</definedName>
    <definedName name="solver_rel1" localSheetId="0" hidden="1">2</definedName>
    <definedName name="solver_rel2" localSheetId="0" hidden="1">2</definedName>
    <definedName name="solver_rhs1" localSheetId="0" hidden="1">Sheet1!$B$8</definedName>
    <definedName name="solver_rhs2" localSheetId="0" hidden="1">Sheet1!$B$8</definedName>
    <definedName name="solver_scl" localSheetId="0" hidden="1">2</definedName>
    <definedName name="solver_sho" localSheetId="0" hidden="1">2</definedName>
    <definedName name="solver_tim" localSheetId="0" hidden="1">100</definedName>
    <definedName name="solver_tol" localSheetId="0" hidden="1">0.05</definedName>
    <definedName name="solver_typ" localSheetId="0" hidden="1">1</definedName>
    <definedName name="solver_val" localSheetId="0" hidden="1">0</definedName>
  </definedNames>
  <calcPr calcId="124519"/>
</workbook>
</file>

<file path=xl/calcChain.xml><?xml version="1.0" encoding="utf-8"?>
<calcChain xmlns="http://schemas.openxmlformats.org/spreadsheetml/2006/main">
  <c r="B21" i="1"/>
  <c r="B11"/>
  <c r="B24"/>
  <c r="B7" l="1"/>
  <c r="B10" l="1"/>
  <c r="B8"/>
  <c r="B15" s="1"/>
  <c r="B13" l="1"/>
  <c r="B12"/>
  <c r="B18"/>
  <c r="B19"/>
  <c r="B14" l="1"/>
  <c r="B20"/>
  <c r="B22" s="1"/>
  <c r="B23" s="1"/>
</calcChain>
</file>

<file path=xl/sharedStrings.xml><?xml version="1.0" encoding="utf-8"?>
<sst xmlns="http://schemas.openxmlformats.org/spreadsheetml/2006/main" count="24" uniqueCount="22">
  <si>
    <t>V(0) =</t>
  </si>
  <si>
    <t>r =</t>
  </si>
  <si>
    <t>sigma =</t>
  </si>
  <si>
    <t>T =</t>
  </si>
  <si>
    <t>w_E =</t>
  </si>
  <si>
    <t>E(0) =</t>
  </si>
  <si>
    <t>d_+ =</t>
  </si>
  <si>
    <t>F =</t>
  </si>
  <si>
    <t>d_- =</t>
  </si>
  <si>
    <t>mu =</t>
  </si>
  <si>
    <t>mu_V =</t>
  </si>
  <si>
    <t>mu_E =</t>
  </si>
  <si>
    <t>mu_D =</t>
  </si>
  <si>
    <t>L =</t>
  </si>
  <si>
    <t>S(0) =</t>
  </si>
  <si>
    <t>w_D =</t>
  </si>
  <si>
    <t>s = k_D-r =</t>
  </si>
  <si>
    <t>F-L =</t>
  </si>
  <si>
    <t>C(S(0),sigma,r,T,F-L) =</t>
  </si>
  <si>
    <t>C(S(0),sigma,mu,T,F-L) =</t>
  </si>
  <si>
    <t>R =</t>
  </si>
  <si>
    <t>found by solver so that E(0)=C(V(0),sigma,r,T,F-L)</t>
  </si>
</sst>
</file>

<file path=xl/styles.xml><?xml version="1.0" encoding="utf-8"?>
<styleSheet xmlns="http://schemas.openxmlformats.org/spreadsheetml/2006/main">
  <numFmts count="1">
    <numFmt numFmtId="164" formatCode="0.0000"/>
  </numFmts>
  <fonts count="2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1">
    <xf numFmtId="0" fontId="0" fillId="0" borderId="0" xfId="0"/>
    <xf numFmtId="164" fontId="0" fillId="0" borderId="0" xfId="0" applyNumberFormat="1"/>
    <xf numFmtId="10" fontId="0" fillId="0" borderId="0" xfId="1" applyNumberFormat="1" applyFont="1"/>
    <xf numFmtId="0" fontId="0" fillId="2" borderId="0" xfId="0" applyFill="1"/>
    <xf numFmtId="9" fontId="0" fillId="2" borderId="0" xfId="0" applyNumberFormat="1" applyFill="1"/>
    <xf numFmtId="164" fontId="0" fillId="3" borderId="0" xfId="0" applyNumberFormat="1" applyFill="1"/>
    <xf numFmtId="0" fontId="0" fillId="3" borderId="0" xfId="0" applyFill="1"/>
    <xf numFmtId="0" fontId="0" fillId="0" borderId="0" xfId="0" applyFill="1"/>
    <xf numFmtId="164" fontId="0" fillId="0" borderId="0" xfId="0" applyNumberFormat="1" applyFill="1"/>
    <xf numFmtId="9" fontId="0" fillId="0" borderId="0" xfId="1" applyFont="1"/>
    <xf numFmtId="9" fontId="0" fillId="0" borderId="0" xfId="0" applyNumberFormat="1" applyFill="1"/>
  </cellXfs>
  <cellStyles count="2">
    <cellStyle name="Normal" xfId="0" builtinId="0"/>
    <cellStyle name="Percent" xfId="1" builtinId="5"/>
  </cellStyles>
  <dxfs count="0"/>
  <tableStyles count="0" defaultTableStyle="TableStyleMedium9" defaultPivotStyle="PivotStyleLight16"/>
  <colors>
    <mruColors>
      <color rgb="FFDDE9F7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H24"/>
  <sheetViews>
    <sheetView tabSelected="1" zoomScale="90" zoomScaleNormal="90" workbookViewId="0"/>
  </sheetViews>
  <sheetFormatPr defaultRowHeight="15"/>
  <cols>
    <col min="1" max="1" width="26.85546875" customWidth="1"/>
    <col min="2" max="2" width="14" customWidth="1"/>
    <col min="4" max="4" width="9.140625" customWidth="1"/>
  </cols>
  <sheetData>
    <row r="1" spans="1:8">
      <c r="A1" t="s">
        <v>0</v>
      </c>
      <c r="B1" s="3">
        <v>100</v>
      </c>
    </row>
    <row r="2" spans="1:8">
      <c r="A2" t="s">
        <v>13</v>
      </c>
      <c r="B2" s="3">
        <v>5</v>
      </c>
    </row>
    <row r="3" spans="1:8">
      <c r="A3" t="s">
        <v>1</v>
      </c>
      <c r="B3" s="4">
        <v>0.05</v>
      </c>
    </row>
    <row r="4" spans="1:8">
      <c r="A4" t="s">
        <v>2</v>
      </c>
      <c r="B4" s="4">
        <v>0.3</v>
      </c>
    </row>
    <row r="5" spans="1:8">
      <c r="A5" t="s">
        <v>3</v>
      </c>
      <c r="B5" s="3">
        <v>1</v>
      </c>
    </row>
    <row r="6" spans="1:8">
      <c r="A6" t="s">
        <v>4</v>
      </c>
      <c r="B6" s="4">
        <v>0.3</v>
      </c>
    </row>
    <row r="7" spans="1:8">
      <c r="A7" t="s">
        <v>15</v>
      </c>
      <c r="B7" s="10">
        <f>1-B6</f>
        <v>0.7</v>
      </c>
    </row>
    <row r="8" spans="1:8">
      <c r="A8" t="s">
        <v>5</v>
      </c>
      <c r="B8">
        <f>B1*B6</f>
        <v>30</v>
      </c>
    </row>
    <row r="9" spans="1:8">
      <c r="A9" t="s">
        <v>7</v>
      </c>
      <c r="B9" s="5">
        <v>74.734408925966576</v>
      </c>
      <c r="D9" s="6" t="s">
        <v>21</v>
      </c>
      <c r="E9" s="6"/>
      <c r="F9" s="6"/>
      <c r="G9" s="6"/>
      <c r="H9" s="6"/>
    </row>
    <row r="10" spans="1:8">
      <c r="A10" t="s">
        <v>14</v>
      </c>
      <c r="B10">
        <f>B1-B2</f>
        <v>95</v>
      </c>
    </row>
    <row r="11" spans="1:8" s="7" customFormat="1">
      <c r="A11" s="7" t="s">
        <v>17</v>
      </c>
      <c r="B11" s="8">
        <f>B9-B2</f>
        <v>69.734408925966576</v>
      </c>
    </row>
    <row r="12" spans="1:8">
      <c r="A12" t="s">
        <v>6</v>
      </c>
      <c r="B12" s="1">
        <f>(LN(B10/B11)+(B3+B4^2/2)*B5)/(B4*SQRT(B5))</f>
        <v>1.3472767460943047</v>
      </c>
    </row>
    <row r="13" spans="1:8">
      <c r="A13" t="s">
        <v>8</v>
      </c>
      <c r="B13" s="1">
        <f>(LN(B10/B11)+(B3-B4^2/2)*B5)/(B4*SQRT(B5))</f>
        <v>1.0472767460943049</v>
      </c>
    </row>
    <row r="14" spans="1:8">
      <c r="A14" t="s">
        <v>18</v>
      </c>
      <c r="B14" s="1">
        <f>B10*NORMSDIST(B12)-EXP(-B3*B5)*B11*NORMSDIST(B13)</f>
        <v>29.999999830267818</v>
      </c>
    </row>
    <row r="15" spans="1:8">
      <c r="A15" t="s">
        <v>16</v>
      </c>
      <c r="B15" s="2">
        <f>LN(B9/(B1-B8))/B5-B3</f>
        <v>1.5445372225137671E-2</v>
      </c>
    </row>
    <row r="17" spans="1:4">
      <c r="A17" t="s">
        <v>9</v>
      </c>
      <c r="B17" s="4">
        <v>0.1</v>
      </c>
    </row>
    <row r="18" spans="1:4">
      <c r="A18" t="s">
        <v>6</v>
      </c>
      <c r="B18" s="1">
        <f>(LN(B10/B11)+(B17+B4^2/2)*B5)/(B4*SQRT(B5))</f>
        <v>1.5139434127609717</v>
      </c>
    </row>
    <row r="19" spans="1:4">
      <c r="A19" t="s">
        <v>8</v>
      </c>
      <c r="B19" s="1">
        <f>(LN(B10/B11)+(B17-B4^2/2)*B5)/(B4*SQRT(B5))</f>
        <v>1.2139434127609714</v>
      </c>
    </row>
    <row r="20" spans="1:4">
      <c r="A20" t="s">
        <v>19</v>
      </c>
      <c r="B20" s="1">
        <f>B10*NORMSDIST(B18)-EXP(-B17*B5)*B11*NORMSDIST(B19)</f>
        <v>32.816070053986202</v>
      </c>
    </row>
    <row r="21" spans="1:4">
      <c r="A21" t="s">
        <v>10</v>
      </c>
      <c r="B21" s="2">
        <f>(EXP(B17*B5)-1)*(B1-B2)/B1</f>
        <v>9.9912372171865341E-2</v>
      </c>
      <c r="D21" s="2"/>
    </row>
    <row r="22" spans="1:4">
      <c r="A22" t="s">
        <v>11</v>
      </c>
      <c r="B22" s="2">
        <f>(EXP(B17*B5)*B20-B8)/B8</f>
        <v>0.2089122089732901</v>
      </c>
      <c r="D22" s="9"/>
    </row>
    <row r="23" spans="1:4">
      <c r="A23" t="s">
        <v>12</v>
      </c>
      <c r="B23" s="2">
        <f>(B21-B6*B22)/(1-B6)</f>
        <v>5.3198156399826162E-2</v>
      </c>
    </row>
    <row r="24" spans="1:4">
      <c r="A24" t="s">
        <v>20</v>
      </c>
      <c r="B24" s="2">
        <f>EXP(B3*B5)-1</f>
        <v>5.1271096376024117E-2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/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2016-08-16T08:38:14Z</dcterms:modified>
</cp:coreProperties>
</file>