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</definedName>
    <definedName name="solver_lhs2" localSheetId="0" hidden="1">Sheet1!$B$13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21" i="1"/>
  <c r="B31" s="1"/>
  <c r="B17"/>
  <c r="B18"/>
  <c r="B7"/>
  <c r="B19" l="1"/>
  <c r="B23" s="1"/>
  <c r="B25"/>
  <c r="B8"/>
  <c r="B12"/>
  <c r="B11"/>
  <c r="B29" l="1"/>
  <c r="B30" s="1"/>
  <c r="B24"/>
  <c r="B26" s="1"/>
  <c r="B13"/>
  <c r="B32" l="1"/>
</calcChain>
</file>

<file path=xl/sharedStrings.xml><?xml version="1.0" encoding="utf-8"?>
<sst xmlns="http://schemas.openxmlformats.org/spreadsheetml/2006/main" count="25" uniqueCount="23">
  <si>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</si>
  <si>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</si>
  <si>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</si>
  <si>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</si>
  <si>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</si>
  <si>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</si>
  <si>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</si>
  <si>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</si>
  <si>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</si>
  <si>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</si>
  <si>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</si>
  <si>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</si>
  <si>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mu_E =</t>
  </si>
  <si>
    <t>mu_D =</t>
  </si>
  <si>
    <t>E_P(E(T)) =</t>
  </si>
  <si>
    <t>E_P(D(T)) =</t>
  </si>
  <si>
    <t>D(0) =</t>
  </si>
  <si>
    <t>E_P(E(T)^2) =</t>
  </si>
  <si>
    <t>d = -d_- =</t>
  </si>
  <si>
    <t>sigma_E =</t>
  </si>
  <si>
    <t>E_P(D(T)^2) =</t>
  </si>
  <si>
    <t>sigma_D =</t>
  </si>
  <si>
    <t>found by solver so that E(0)=C(V(0),sigma,r,T,F)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</si>
</sst>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165" fontId="0" fillId="0" borderId="0" xfId="1" applyNumberFormat="1" applyFont="1"/>
    <xf numFmtId="9" fontId="0" fillId="0" borderId="0" xfId="0" applyNumberFormat="1"/>
    <xf numFmtId="0" fontId="0" fillId="4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DE9D9"/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32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22">
      <c r="A1" t="s">
        <v>0</v>
      </c>
      <c r="B1" s="3">
        <v>100</v>
      </c>
    </row>
    <row r="2" spans="1:22">
      <c r="A2" t="s">
        <v>1</v>
      </c>
      <c r="B2" s="4">
        <v>0.05</v>
      </c>
    </row>
    <row r="3" spans="1:22">
      <c r="A3" t="s">
        <v>2</v>
      </c>
      <c r="B3" s="4">
        <v>0.3</v>
      </c>
    </row>
    <row r="4" spans="1:22">
      <c r="A4" t="s">
        <v>3</v>
      </c>
      <c r="B4" s="3">
        <v>1</v>
      </c>
    </row>
    <row r="5" spans="1:22">
      <c r="A5" t="s">
        <v>4</v>
      </c>
      <c r="B5" s="4">
        <v>0.5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7" spans="1:22">
      <c r="A7" t="s">
        <v>5</v>
      </c>
      <c r="B7">
        <f>B1*B5</f>
        <v>50</v>
      </c>
    </row>
    <row r="8" spans="1:22">
      <c r="A8" t="s">
        <v>16</v>
      </c>
      <c r="B8">
        <f>B1-B7</f>
        <v>50</v>
      </c>
    </row>
    <row r="9" spans="1:22">
      <c r="A9" t="s">
        <v>7</v>
      </c>
      <c r="B9" s="5">
        <v>52.643245488961426</v>
      </c>
      <c r="D9" s="8" t="s">
        <v>22</v>
      </c>
      <c r="E9" s="8"/>
      <c r="F9" s="8"/>
      <c r="G9" s="8"/>
      <c r="H9" s="8"/>
    </row>
    <row r="11" spans="1:22">
      <c r="A11" t="s">
        <v>6</v>
      </c>
      <c r="B11" s="1">
        <f>(LN(B1/B9)+(B2+B3^2/2)*B4)/(B3*SQRT(B4))</f>
        <v>2.4554408214867554</v>
      </c>
    </row>
    <row r="12" spans="1:22">
      <c r="A12" t="s">
        <v>8</v>
      </c>
      <c r="B12" s="1">
        <f>(LN(B1/B9)+(B2-B3^2/2)*B4)/(B3*SQRT(B4))</f>
        <v>2.1554408214867555</v>
      </c>
    </row>
    <row r="13" spans="1:22">
      <c r="A13" t="s">
        <v>9</v>
      </c>
      <c r="B13" s="1">
        <f>B1*NORMSDIST(B11)-EXP(-B2*B4)*B9*NORMSDIST(B12)</f>
        <v>49.999999957939167</v>
      </c>
    </row>
    <row r="15" spans="1:22">
      <c r="A15" t="s">
        <v>10</v>
      </c>
      <c r="B15" s="4">
        <v>0.1</v>
      </c>
    </row>
    <row r="17" spans="1:22">
      <c r="A17" t="s">
        <v>6</v>
      </c>
      <c r="B17" s="1">
        <f>(LN(B1/B9)+(B15+B3^2/2)*B4)/(B3*SQRT(B4))</f>
        <v>2.6221074881534219</v>
      </c>
    </row>
    <row r="18" spans="1:22">
      <c r="A18" t="s">
        <v>8</v>
      </c>
      <c r="B18" s="1">
        <f>(LN(B1/B9)+(B15-B3^2/2)*B4)/(B3*SQRT(B4))</f>
        <v>2.3221074881534221</v>
      </c>
    </row>
    <row r="19" spans="1:22">
      <c r="A19" t="s">
        <v>11</v>
      </c>
      <c r="B19" s="1">
        <f>B1*NORMSDIST(B17)-EXP(-B15*B4)*B9*NORMSDIST(B18)</f>
        <v>52.411228083998786</v>
      </c>
    </row>
    <row r="20" spans="1:22">
      <c r="E20" s="6"/>
      <c r="F20" s="6"/>
      <c r="G20" s="6"/>
      <c r="H20" s="6"/>
    </row>
    <row r="21" spans="1:22">
      <c r="A21" t="s">
        <v>18</v>
      </c>
      <c r="B21" s="1">
        <f>-(LN(B1/B9)+(B15-B3^2/2)*B4)/(B3*SQRT(B4))</f>
        <v>-2.3221074881534221</v>
      </c>
      <c r="E21" s="6"/>
      <c r="F21" s="6"/>
      <c r="G21" s="6"/>
      <c r="H21" s="6"/>
    </row>
    <row r="22" spans="1:22">
      <c r="E22" s="6"/>
      <c r="F22" s="6"/>
      <c r="G22" s="6"/>
      <c r="H22" s="6"/>
    </row>
    <row r="23" spans="1:22">
      <c r="A23" t="s">
        <v>14</v>
      </c>
      <c r="B23" s="1">
        <f>EXP(B15*B4)*B19</f>
        <v>57.923365059065112</v>
      </c>
    </row>
    <row r="24" spans="1:22">
      <c r="A24" t="s">
        <v>12</v>
      </c>
      <c r="B24" s="2">
        <f>(B23-B7)/B7</f>
        <v>0.15846730118130226</v>
      </c>
    </row>
    <row r="25" spans="1:22">
      <c r="A25" t="s">
        <v>17</v>
      </c>
      <c r="B25" s="1">
        <f>B1^2*EXP(2*(B15-B3^2/2)*B4)*EXP(2*B3^2*B4)*(1-NORMSDIST(B21-2*B3*SQRT(B4)))-2*B9*B1*EXP((B15-B3^2/2)*B4)*EXP(B3^2*B4/2)*(1-NORMSDIST(B21-B3*SQRT(B4)))+B9^2*(1-NORMSDIST(B21))</f>
        <v>4499.2117049853114</v>
      </c>
    </row>
    <row r="26" spans="1:22">
      <c r="A26" t="s">
        <v>19</v>
      </c>
      <c r="B26" s="2">
        <f>SQRT(B25/B7^2-2*B23/B7+1-B24^2)</f>
        <v>0.67648961121944406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9" spans="1:22">
      <c r="A29" t="s">
        <v>15</v>
      </c>
      <c r="B29" s="1">
        <f>B1*EXP(B15*B4)-B23</f>
        <v>52.593726748499655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t="s">
        <v>13</v>
      </c>
      <c r="B30" s="2">
        <f>(B29-B8)/B8</f>
        <v>5.1874534969993107E-2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>
      <c r="A31" t="s">
        <v>20</v>
      </c>
      <c r="B31" s="1">
        <f>B1^2*EXP(2*(B15-B3^2/2)*B4)*EXP(2*B3^2*B4)*NORMSDIST(B21-2*B3*SQRT(B4))+B9^2*(1-NORMSDIST(B21))</f>
        <v>2766.5153225672193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t="s">
        <v>21</v>
      </c>
      <c r="B32" s="2">
        <f>SQRT(B31/B8^2-2*B29/B8+1-B30^2)</f>
        <v>1.2887657217215378E-2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2016-08-15T19:25:13Z</dcterms:modified>
</cp:coreProperties>
</file>