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Sheet1!$B$18</definedName>
    <definedName name="solver_lhs2" localSheetId="0" hidden="1">Sheet1!#REF!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Sheet1!$B$18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Sheet1!$B$9*Sheet1!$B$1</definedName>
    <definedName name="solver_rhs2" localSheetId="0" hidden="1">Sheet1!#REF!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10" i="1"/>
  <c r="B3" l="1"/>
  <c r="B13" l="1"/>
  <c r="B14"/>
  <c r="B20" s="1"/>
  <c r="B15" l="1"/>
  <c r="B16"/>
  <c r="B17" l="1"/>
  <c r="B18" s="1"/>
  <c r="B19" s="1"/>
</calcChain>
</file>

<file path=xl/sharedStrings.xml><?xml version="1.0" encoding="utf-8"?>
<sst xmlns="http://schemas.openxmlformats.org/spreadsheetml/2006/main" count="22" uniqueCount="22">
  <si>
    <t>V(0) =</t>
  </si>
  <si>
    <t>sigma =</t>
  </si>
  <si>
    <t>T =</t>
  </si>
  <si>
    <t>w_E =</t>
  </si>
  <si>
    <t>F =</t>
  </si>
  <si>
    <t>mu =</t>
  </si>
  <si>
    <t>w_D =</t>
  </si>
  <si>
    <t>G(0) =</t>
  </si>
  <si>
    <t>q =</t>
  </si>
  <si>
    <t>a_1 =</t>
  </si>
  <si>
    <t>a_2 =</t>
  </si>
  <si>
    <t>D(0) =</t>
  </si>
  <si>
    <t>default probability</t>
  </si>
  <si>
    <t>p =</t>
  </si>
  <si>
    <t>E_P(D(T)) =</t>
  </si>
  <si>
    <t>E_P(D(T)^2) =</t>
  </si>
  <si>
    <t>Var_P(D(T)) =</t>
  </si>
  <si>
    <t>r =</t>
  </si>
  <si>
    <t>k_D</t>
  </si>
  <si>
    <t>market price of risk</t>
  </si>
  <si>
    <t>L =</t>
  </si>
  <si>
    <t>found by solver so that D(0)=w_D*V(0)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</si>
</sst>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0%"/>
    <numFmt numFmtId="166" formatCode="0.000%"/>
    <numFmt numFmtId="167" formatCode="0.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165" fontId="0" fillId="0" borderId="0" xfId="1" applyNumberFormat="1" applyFont="1"/>
    <xf numFmtId="0" fontId="0" fillId="0" borderId="0" xfId="0" applyFill="1"/>
    <xf numFmtId="164" fontId="0" fillId="0" borderId="0" xfId="0" applyNumberFormat="1" applyFill="1"/>
    <xf numFmtId="9" fontId="0" fillId="0" borderId="0" xfId="1" applyFont="1"/>
    <xf numFmtId="166" fontId="0" fillId="0" borderId="0" xfId="1" applyNumberFormat="1" applyFont="1"/>
    <xf numFmtId="9" fontId="0" fillId="0" borderId="0" xfId="0" applyNumberFormat="1" applyFill="1"/>
    <xf numFmtId="10" fontId="0" fillId="2" borderId="0" xfId="0" applyNumberFormat="1" applyFill="1"/>
    <xf numFmtId="167" fontId="0" fillId="0" borderId="0" xfId="0" applyNumberFormat="1" applyFill="1"/>
    <xf numFmtId="10" fontId="0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31"/>
  <sheetViews>
    <sheetView tabSelected="1" zoomScale="90" zoomScaleNormal="90" workbookViewId="0"/>
  </sheetViews>
  <sheetFormatPr defaultRowHeight="15"/>
  <cols>
    <col min="1" max="1" width="26.85546875" customWidth="1"/>
    <col min="2" max="2" width="14" customWidth="1"/>
    <col min="4" max="4" width="9.140625" customWidth="1"/>
  </cols>
  <sheetData>
    <row r="1" spans="1:8">
      <c r="A1" t="s">
        <v>0</v>
      </c>
      <c r="B1" s="3">
        <v>100</v>
      </c>
    </row>
    <row r="2" spans="1:8">
      <c r="A2" t="s">
        <v>20</v>
      </c>
      <c r="B2" s="3">
        <v>50</v>
      </c>
    </row>
    <row r="3" spans="1:8">
      <c r="A3" t="s">
        <v>7</v>
      </c>
      <c r="B3">
        <f>B1-B2</f>
        <v>50</v>
      </c>
    </row>
    <row r="4" spans="1:8">
      <c r="A4" t="s">
        <v>17</v>
      </c>
      <c r="B4" s="13">
        <v>0.05</v>
      </c>
    </row>
    <row r="5" spans="1:8">
      <c r="A5" t="s">
        <v>5</v>
      </c>
      <c r="B5" s="4">
        <v>0.1</v>
      </c>
    </row>
    <row r="6" spans="1:8">
      <c r="A6" t="s">
        <v>1</v>
      </c>
      <c r="B6" s="4">
        <v>0.3</v>
      </c>
    </row>
    <row r="7" spans="1:8">
      <c r="A7" t="s">
        <v>8</v>
      </c>
      <c r="B7" s="4">
        <v>1</v>
      </c>
    </row>
    <row r="8" spans="1:8">
      <c r="A8" t="s">
        <v>2</v>
      </c>
      <c r="B8" s="3">
        <v>1</v>
      </c>
    </row>
    <row r="9" spans="1:8">
      <c r="A9" t="s">
        <v>6</v>
      </c>
      <c r="B9" s="4">
        <v>0.25</v>
      </c>
    </row>
    <row r="10" spans="1:8">
      <c r="A10" t="s">
        <v>3</v>
      </c>
      <c r="B10" s="12">
        <f>1-B9</f>
        <v>0.75</v>
      </c>
    </row>
    <row r="11" spans="1:8">
      <c r="A11" t="s">
        <v>13</v>
      </c>
      <c r="B11" s="3">
        <v>0.82</v>
      </c>
      <c r="D11" t="s">
        <v>19</v>
      </c>
    </row>
    <row r="12" spans="1:8">
      <c r="A12" t="s">
        <v>4</v>
      </c>
      <c r="B12" s="5">
        <v>26.59075433383866</v>
      </c>
      <c r="D12" s="6" t="s">
        <v>21</v>
      </c>
      <c r="E12" s="6"/>
      <c r="F12" s="6"/>
      <c r="G12" s="6"/>
      <c r="H12" s="6"/>
    </row>
    <row r="13" spans="1:8">
      <c r="A13" t="s">
        <v>9</v>
      </c>
      <c r="B13" s="1">
        <f>IF(-B7*B2+B3&gt;0,(LN((-B7*B2+B3)/B3)-(B5-B6^2/2)*B8)/(B6*SQRT(B8)),-999999.9999)</f>
        <v>-999999.99990000005</v>
      </c>
    </row>
    <row r="14" spans="1:8" s="8" customFormat="1">
      <c r="A14" s="8" t="s">
        <v>10</v>
      </c>
      <c r="B14" s="9">
        <f>(LN((B7*B12-B7*B2+B3)/B3)-(B5-B6^2/2)*B8)/(B6*SQRT(B8))</f>
        <v>-2.2881981049851916</v>
      </c>
    </row>
    <row r="15" spans="1:8" s="8" customFormat="1">
      <c r="A15" s="8" t="s">
        <v>14</v>
      </c>
      <c r="B15" s="9">
        <f>B12*NORMSDIST(-B14)+(B2-B3/B7)*(NORMSDIST(B14)-NORMSDIST(B13))+(B3/B7)*EXP(B5*B8)*(NORMSDIST(B14-B6*SQRT(B8))-NORMSDIST(B13-B6*SQRT(B8)))</f>
        <v>26.56314676951563</v>
      </c>
      <c r="D15" s="14"/>
    </row>
    <row r="16" spans="1:8" s="8" customFormat="1">
      <c r="A16" s="8" t="s">
        <v>15</v>
      </c>
      <c r="B16" s="9">
        <f>B12^2*NORMSDIST(-B14)+(B2-B3/B7)^2*(NORMSDIST(B14)-NORMSDIST(B13))+2*(B2-B3/B7)*(B3/B7)*EXP(B5*B8)*(NORMSDIST(B14-B6*SQRT(B8))-NORMSDIST(B13-B6*SQRT(B8)))+(B3/B7)^2*EXP((2*B5+B6^2)*B8)*(NORMSDIST(B14-2*B6*SQRT(B8)))-NORMSDIST(B13-2*B6*SQRT(B8))</f>
        <v>705.71850660097368</v>
      </c>
    </row>
    <row r="17" spans="1:8" s="8" customFormat="1">
      <c r="A17" s="8" t="s">
        <v>16</v>
      </c>
      <c r="B17" s="9">
        <f>B16-B15^2</f>
        <v>0.11774030214508002</v>
      </c>
    </row>
    <row r="18" spans="1:8" s="8" customFormat="1">
      <c r="A18" s="8" t="s">
        <v>11</v>
      </c>
      <c r="B18" s="9">
        <f>(B15-B11*SQRT(B17))/EXP(B4*B8)</f>
        <v>25.000000232676392</v>
      </c>
    </row>
    <row r="19" spans="1:8" s="8" customFormat="1">
      <c r="A19" s="8" t="s">
        <v>18</v>
      </c>
      <c r="B19" s="15">
        <f>(LN(B12/B18))/B8</f>
        <v>6.1687739757332272E-2</v>
      </c>
    </row>
    <row r="20" spans="1:8">
      <c r="A20" t="s">
        <v>12</v>
      </c>
      <c r="B20" s="1">
        <f>NORMSDIST(B14)</f>
        <v>1.1062993513714203E-2</v>
      </c>
    </row>
    <row r="21" spans="1:8">
      <c r="B21" s="1"/>
      <c r="D21" s="1"/>
    </row>
    <row r="22" spans="1:8">
      <c r="B22" s="1"/>
      <c r="D22" s="1"/>
    </row>
    <row r="23" spans="1:8">
      <c r="B23" s="1"/>
    </row>
    <row r="24" spans="1:8">
      <c r="B24" s="1"/>
    </row>
    <row r="25" spans="1:8">
      <c r="B25" s="1"/>
    </row>
    <row r="26" spans="1:8">
      <c r="E26" s="7"/>
      <c r="F26" s="7"/>
      <c r="G26" s="7"/>
      <c r="H26" s="7"/>
    </row>
    <row r="27" spans="1:8">
      <c r="B27" s="2"/>
      <c r="D27" s="2"/>
    </row>
    <row r="28" spans="1:8">
      <c r="B28" s="2"/>
      <c r="D28" s="10"/>
    </row>
    <row r="29" spans="1:8">
      <c r="B29" s="2"/>
    </row>
    <row r="31" spans="1:8">
      <c r="B3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2016-08-16T09:04:03Z</dcterms:modified>
</cp:coreProperties>
</file>