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Sheet1!$B$9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Sheet1!$B$22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50</definedName>
  </definedNames>
  <calcPr calcId="124519"/>
</workbook>
</file>

<file path=xl/calcChain.xml><?xml version="1.0" encoding="utf-8"?>
<calcChain xmlns="http://schemas.openxmlformats.org/spreadsheetml/2006/main">
  <c r="D13" i="1"/>
  <c r="D14" s="1"/>
  <c r="C13"/>
  <c r="C18" s="1"/>
  <c r="B13"/>
  <c r="B14" s="1"/>
  <c r="D16"/>
  <c r="C16"/>
  <c r="B16"/>
  <c r="B7"/>
  <c r="D15" s="1"/>
  <c r="C14" l="1"/>
  <c r="B18"/>
  <c r="D18"/>
  <c r="C15"/>
  <c r="B15"/>
  <c r="B22" l="1"/>
  <c r="B23" s="1"/>
  <c r="B17" l="1"/>
  <c r="C17"/>
  <c r="D17"/>
  <c r="C19"/>
  <c r="B19"/>
  <c r="D19"/>
  <c r="B25" l="1"/>
  <c r="B26" s="1"/>
  <c r="B28"/>
  <c r="B29" s="1"/>
</calcChain>
</file>

<file path=xl/sharedStrings.xml><?xml version="1.0" encoding="utf-8"?>
<sst xmlns="http://schemas.openxmlformats.org/spreadsheetml/2006/main" count="25" uniqueCount="25">
  <si>
    <t>V(0) =</t>
  </si>
  <si>
    <t xml:space="preserve">R = </t>
  </si>
  <si>
    <t>U =</t>
  </si>
  <si>
    <t xml:space="preserve">D = </t>
  </si>
  <si>
    <t xml:space="preserve">q = </t>
  </si>
  <si>
    <t>F =</t>
  </si>
  <si>
    <t>K_D =</t>
  </si>
  <si>
    <t>p =</t>
  </si>
  <si>
    <t>D(0) =</t>
  </si>
  <si>
    <t>E(0) = C(F) =</t>
  </si>
  <si>
    <t>E(T) =</t>
  </si>
  <si>
    <t>node</t>
  </si>
  <si>
    <t>UU</t>
  </si>
  <si>
    <t>UD</t>
  </si>
  <si>
    <t>DD</t>
  </si>
  <si>
    <t>P =</t>
  </si>
  <si>
    <t>Q =</t>
  </si>
  <si>
    <t>K_E =</t>
  </si>
  <si>
    <t>D(T) =</t>
  </si>
  <si>
    <t>V(T) =</t>
  </si>
  <si>
    <t>mu_E =</t>
  </si>
  <si>
    <t>sigma_E =</t>
  </si>
  <si>
    <t>mu_D =</t>
  </si>
  <si>
    <t>sigma_D =</t>
  </si>
  <si>
    <t>found by solver so that E(0)=50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</si>
</sst>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1" applyFont="1"/>
    <xf numFmtId="10" fontId="0" fillId="0" borderId="0" xfId="1" applyNumberFormat="1" applyFont="1"/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9" fontId="0" fillId="2" borderId="0" xfId="0" applyNumberFormat="1" applyFill="1"/>
    <xf numFmtId="2" fontId="0" fillId="3" borderId="0" xfId="0" applyNumberFormat="1" applyFill="1"/>
    <xf numFmtId="0" fontId="0" fillId="3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tabSelected="1" zoomScale="80" zoomScaleNormal="80" workbookViewId="0"/>
  </sheetViews>
  <sheetFormatPr defaultRowHeight="15"/>
  <cols>
    <col min="1" max="1" width="12.140625" customWidth="1"/>
    <col min="2" max="2" width="10" customWidth="1"/>
    <col min="7" max="7" width="10.85546875" customWidth="1"/>
  </cols>
  <sheetData>
    <row r="1" spans="1:7">
      <c r="A1" t="s">
        <v>0</v>
      </c>
      <c r="B1" s="5">
        <v>100</v>
      </c>
    </row>
    <row r="2" spans="1:7">
      <c r="A2" t="s">
        <v>1</v>
      </c>
      <c r="B2" s="6">
        <v>0.2</v>
      </c>
    </row>
    <row r="3" spans="1:7">
      <c r="A3" t="s">
        <v>2</v>
      </c>
      <c r="B3" s="6">
        <v>0.4</v>
      </c>
    </row>
    <row r="4" spans="1:7">
      <c r="A4" t="s">
        <v>3</v>
      </c>
      <c r="B4" s="6">
        <v>-0.4</v>
      </c>
    </row>
    <row r="5" spans="1:7">
      <c r="A5" t="s">
        <v>7</v>
      </c>
      <c r="B5" s="5">
        <v>0.9</v>
      </c>
    </row>
    <row r="7" spans="1:7">
      <c r="A7" t="s">
        <v>4</v>
      </c>
      <c r="B7">
        <f>(B2-B4)/(B3-B4)</f>
        <v>0.75000000000000011</v>
      </c>
    </row>
    <row r="9" spans="1:7">
      <c r="A9" t="s">
        <v>5</v>
      </c>
      <c r="B9" s="7">
        <v>74.399998464000021</v>
      </c>
      <c r="D9" s="8" t="s">
        <v>24</v>
      </c>
      <c r="E9" s="8"/>
      <c r="F9" s="8"/>
      <c r="G9" s="8"/>
    </row>
    <row r="10" spans="1:7">
      <c r="B10" s="3"/>
    </row>
    <row r="12" spans="1:7">
      <c r="A12" t="s">
        <v>11</v>
      </c>
      <c r="B12" t="s">
        <v>12</v>
      </c>
      <c r="C12" t="s">
        <v>13</v>
      </c>
      <c r="D12" t="s">
        <v>14</v>
      </c>
    </row>
    <row r="13" spans="1:7">
      <c r="A13" t="s">
        <v>19</v>
      </c>
      <c r="B13" s="3">
        <f>B1*(1+B3)^2</f>
        <v>195.99999999999997</v>
      </c>
      <c r="C13" s="3">
        <f>B1*(1+B3)*(1+B4)</f>
        <v>84</v>
      </c>
      <c r="D13" s="3">
        <f>B1*(1+B4)^2</f>
        <v>36</v>
      </c>
    </row>
    <row r="14" spans="1:7">
      <c r="A14" t="s">
        <v>10</v>
      </c>
      <c r="B14" s="3">
        <f>MAX(B13-$B$9,0)</f>
        <v>121.60000153599995</v>
      </c>
      <c r="C14" s="3">
        <f t="shared" ref="C14:D14" si="0">MAX(C13-$B$9,0)</f>
        <v>9.6000015359999793</v>
      </c>
      <c r="D14" s="3">
        <f t="shared" si="0"/>
        <v>0</v>
      </c>
    </row>
    <row r="15" spans="1:7">
      <c r="A15" t="s">
        <v>16</v>
      </c>
      <c r="B15" s="4">
        <f>B7^2</f>
        <v>0.56250000000000022</v>
      </c>
      <c r="C15" s="4">
        <f>2*B7*(1-B7)</f>
        <v>0.37499999999999989</v>
      </c>
      <c r="D15" s="4">
        <f>(1-B7)^2</f>
        <v>6.2499999999999944E-2</v>
      </c>
    </row>
    <row r="16" spans="1:7">
      <c r="A16" t="s">
        <v>15</v>
      </c>
      <c r="B16" s="4">
        <f>B5^2</f>
        <v>0.81</v>
      </c>
      <c r="C16" s="4">
        <f>2*B5*(1-B5)</f>
        <v>0.17999999999999997</v>
      </c>
      <c r="D16" s="4">
        <f>(1-B5)^2</f>
        <v>9.999999999999995E-3</v>
      </c>
    </row>
    <row r="17" spans="1:6">
      <c r="A17" t="s">
        <v>17</v>
      </c>
      <c r="B17" s="4">
        <f>(B14-$B$22)/$B$22</f>
        <v>1.4319999820799996</v>
      </c>
      <c r="C17" s="4">
        <f>(C14-$B$22)/$B$22</f>
        <v>-0.80799997312000094</v>
      </c>
      <c r="D17" s="4">
        <f>(D14-$B$22)/$B$22</f>
        <v>-1</v>
      </c>
    </row>
    <row r="18" spans="1:6">
      <c r="A18" t="s">
        <v>18</v>
      </c>
      <c r="B18" s="3">
        <f>MIN(B13,$B$9)</f>
        <v>74.399998464000021</v>
      </c>
      <c r="C18" s="3">
        <f t="shared" ref="C18:D18" si="1">MIN(C13,$B$9)</f>
        <v>74.399998464000021</v>
      </c>
      <c r="D18" s="3">
        <f t="shared" si="1"/>
        <v>36</v>
      </c>
      <c r="F18" s="3"/>
    </row>
    <row r="19" spans="1:6">
      <c r="A19" t="s">
        <v>6</v>
      </c>
      <c r="B19" s="4">
        <f>(B18-$B$23)/$B$23</f>
        <v>0.4879999990400003</v>
      </c>
      <c r="C19" s="4">
        <f t="shared" ref="C19:D19" si="2">(C18-$B$23)/$B$23</f>
        <v>0.4879999990400003</v>
      </c>
      <c r="D19" s="4">
        <f t="shared" si="2"/>
        <v>-0.27999998559999972</v>
      </c>
    </row>
    <row r="20" spans="1:6">
      <c r="B20" s="4"/>
      <c r="C20" s="4"/>
      <c r="D20" s="4"/>
    </row>
    <row r="22" spans="1:6">
      <c r="A22" t="s">
        <v>9</v>
      </c>
      <c r="B22" s="3">
        <f>(B15*B14+C15*C14+D15*D14)/(1+B2)^2</f>
        <v>50.000000999999997</v>
      </c>
      <c r="D22" s="3"/>
    </row>
    <row r="23" spans="1:6">
      <c r="A23" t="s">
        <v>8</v>
      </c>
      <c r="B23" s="3">
        <f>B1-B22</f>
        <v>49.999999000000003</v>
      </c>
    </row>
    <row r="24" spans="1:6">
      <c r="B24" s="2"/>
    </row>
    <row r="25" spans="1:6">
      <c r="A25" t="s">
        <v>20</v>
      </c>
      <c r="B25" s="2">
        <f>B16*B17+C16*C17+D16*D17</f>
        <v>1.0044799903231996</v>
      </c>
    </row>
    <row r="26" spans="1:6">
      <c r="A26" t="s">
        <v>21</v>
      </c>
      <c r="B26" s="2">
        <f>SQRT(B16*(B17-B25)^2+C16*(C17-B25)^2+D16*(D17-B25)^2)</f>
        <v>0.88291611133216807</v>
      </c>
    </row>
    <row r="28" spans="1:6">
      <c r="A28" t="s">
        <v>22</v>
      </c>
      <c r="B28" s="2">
        <f>B16*B19+C16*C19+D16*D19</f>
        <v>0.4803199991936003</v>
      </c>
    </row>
    <row r="29" spans="1:6">
      <c r="A29" t="s">
        <v>23</v>
      </c>
      <c r="B29" s="2">
        <f>SQRT(B16*(B19-B28)^2+C16*(C19-B28)^2+D16*(D19-B28)^2)</f>
        <v>7.641503364148769E-2</v>
      </c>
    </row>
    <row r="31" spans="1:6">
      <c r="B31" s="1"/>
    </row>
    <row r="32" spans="1:6">
      <c r="B32" s="1"/>
    </row>
    <row r="33" spans="2:4">
      <c r="B33" s="1"/>
    </row>
    <row r="35" spans="2:4">
      <c r="B35" s="3"/>
    </row>
    <row r="36" spans="2:4">
      <c r="B36" s="3"/>
    </row>
    <row r="37" spans="2:4">
      <c r="B37" s="3"/>
    </row>
    <row r="38" spans="2:4">
      <c r="D38" s="1"/>
    </row>
    <row r="41" spans="2:4">
      <c r="B41" s="3"/>
    </row>
    <row r="42" spans="2:4">
      <c r="B42" s="3"/>
    </row>
    <row r="43" spans="2:4">
      <c r="B43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2016-08-15T08:36:37Z</dcterms:modified>
</cp:coreProperties>
</file>